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D:\工作\人工智能小镇装修\中标：昱玺装饰\"/>
    </mc:Choice>
  </mc:AlternateContent>
  <xr:revisionPtr revIDLastSave="0" documentId="13_ncr:1_{87F42ACD-EED0-498E-B109-2BB5F927CD81}" xr6:coauthVersionLast="47" xr6:coauthVersionMax="47" xr10:uidLastSave="{00000000-0000-0000-0000-000000000000}"/>
  <bookViews>
    <workbookView xWindow="-110" yWindow="-110" windowWidth="22620" windowHeight="13500" xr2:uid="{00000000-000D-0000-FFFF-FFFF00000000}"/>
  </bookViews>
  <sheets>
    <sheet name="汇总" sheetId="1" r:id="rId1"/>
    <sheet name="硬装办公" sheetId="2" r:id="rId2"/>
    <sheet name="强弱电办公" sheetId="3" r:id="rId3"/>
    <sheet name="措施项目报价" sheetId="5" r:id="rId4"/>
  </sheets>
  <externalReferences>
    <externalReference r:id="rId5"/>
  </externalReferences>
  <definedNames>
    <definedName name="_xlnm._FilterDatabase" localSheetId="0">汇总!$A$4:$D$13</definedName>
    <definedName name="_xlnm._FilterDatabase" localSheetId="1">硬装办公!$A$5:$K$45</definedName>
    <definedName name="_xlnm.Print_Area" localSheetId="0">汇总!$A$1:$D$14</definedName>
    <definedName name="_xlnm.Print_Titles" localSheetId="0">汇总!$1:$4</definedName>
    <definedName name="电气主材">OFFSET([1]电气设置!$D$2,1,MATCH([1]电气计算!XFD1,[1]电气设置!$D$2:$IV$2,0)-1,500,1)</definedName>
    <definedName name="电气主材分类">OFFSET([1]电气设置!$D$2,0,0,1,COLUMN([1]电气设置!$J$2)-COLUMN([1]电气设置!$D$2))</definedName>
    <definedName name="管线单位">OFFSET(OFFSET([1]电气设置!$A$1,1,0),0,0,10000,1)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5" l="1"/>
  <c r="I23" i="3"/>
  <c r="J23" i="3" s="1"/>
  <c r="I22" i="3"/>
  <c r="J22" i="3" s="1"/>
  <c r="I21" i="3"/>
  <c r="J21" i="3" s="1"/>
  <c r="J20" i="3"/>
  <c r="I20" i="3"/>
  <c r="I19" i="3"/>
  <c r="J19" i="3" s="1"/>
  <c r="J18" i="3"/>
  <c r="I18" i="3"/>
  <c r="J17" i="3"/>
  <c r="I17" i="3"/>
  <c r="I16" i="3"/>
  <c r="J16" i="3" s="1"/>
  <c r="I15" i="3"/>
  <c r="J15" i="3" s="1"/>
  <c r="I14" i="3"/>
  <c r="J14" i="3" s="1"/>
  <c r="I13" i="3"/>
  <c r="J13" i="3" s="1"/>
  <c r="J24" i="3" s="1"/>
  <c r="I10" i="3"/>
  <c r="J10" i="3" s="1"/>
  <c r="I9" i="3"/>
  <c r="J9" i="3" s="1"/>
  <c r="I8" i="3"/>
  <c r="J8" i="3" s="1"/>
  <c r="J7" i="3"/>
  <c r="I7" i="3"/>
  <c r="J6" i="3"/>
  <c r="I6" i="3"/>
  <c r="J43" i="2"/>
  <c r="I43" i="2"/>
  <c r="I42" i="2"/>
  <c r="J42" i="2" s="1"/>
  <c r="I41" i="2"/>
  <c r="J41" i="2" s="1"/>
  <c r="I40" i="2"/>
  <c r="J40" i="2" s="1"/>
  <c r="I39" i="2"/>
  <c r="J39" i="2" s="1"/>
  <c r="J38" i="2"/>
  <c r="I38" i="2"/>
  <c r="J37" i="2"/>
  <c r="J44" i="2" s="1"/>
  <c r="I37" i="2"/>
  <c r="I34" i="2"/>
  <c r="J34" i="2" s="1"/>
  <c r="J35" i="2" s="1"/>
  <c r="I31" i="2"/>
  <c r="J31" i="2" s="1"/>
  <c r="I30" i="2"/>
  <c r="J30" i="2" s="1"/>
  <c r="J29" i="2"/>
  <c r="I29" i="2"/>
  <c r="J28" i="2"/>
  <c r="I28" i="2"/>
  <c r="D28" i="2"/>
  <c r="J25" i="2"/>
  <c r="I25" i="2"/>
  <c r="I24" i="2"/>
  <c r="J24" i="2" s="1"/>
  <c r="J26" i="2" s="1"/>
  <c r="I21" i="2"/>
  <c r="J21" i="2" s="1"/>
  <c r="I20" i="2"/>
  <c r="J20" i="2" s="1"/>
  <c r="I19" i="2"/>
  <c r="J19" i="2" s="1"/>
  <c r="I18" i="2"/>
  <c r="J18" i="2" s="1"/>
  <c r="J17" i="2"/>
  <c r="I17" i="2"/>
  <c r="I16" i="2"/>
  <c r="J16" i="2" s="1"/>
  <c r="I15" i="2"/>
  <c r="D15" i="2"/>
  <c r="J15" i="2" s="1"/>
  <c r="I14" i="2"/>
  <c r="D14" i="2"/>
  <c r="J14" i="2" s="1"/>
  <c r="I13" i="2"/>
  <c r="J13" i="2" s="1"/>
  <c r="I10" i="2"/>
  <c r="J10" i="2" s="1"/>
  <c r="I9" i="2"/>
  <c r="J9" i="2" s="1"/>
  <c r="D9" i="2"/>
  <c r="I8" i="2"/>
  <c r="J8" i="2" s="1"/>
  <c r="I7" i="2"/>
  <c r="J7" i="2" s="1"/>
  <c r="J6" i="2"/>
  <c r="I6" i="2"/>
  <c r="C10" i="1"/>
  <c r="J45" i="2" l="1"/>
  <c r="C6" i="1" s="1"/>
  <c r="J11" i="2"/>
  <c r="J32" i="2"/>
  <c r="J22" i="2"/>
  <c r="J11" i="3"/>
  <c r="J25" i="3" s="1"/>
  <c r="C7" i="1" s="1"/>
  <c r="C9" i="1" l="1"/>
  <c r="C11" i="1" l="1"/>
  <c r="C12" i="1" s="1"/>
  <c r="C13" i="1"/>
</calcChain>
</file>

<file path=xl/sharedStrings.xml><?xml version="1.0" encoding="utf-8"?>
<sst xmlns="http://schemas.openxmlformats.org/spreadsheetml/2006/main" count="341" uniqueCount="226">
  <si>
    <t>建设单位：     杭州启真未来科技发展有限公司</t>
  </si>
  <si>
    <t xml:space="preserve">报价单位：     </t>
  </si>
  <si>
    <t>Item  
项</t>
  </si>
  <si>
    <t>Description 
內容</t>
  </si>
  <si>
    <t>Amount
合价</t>
  </si>
  <si>
    <t>Remark
备注</t>
  </si>
  <si>
    <t>一</t>
  </si>
  <si>
    <t>分部分项合计</t>
  </si>
  <si>
    <t>二</t>
  </si>
  <si>
    <t>硬装项目部分</t>
  </si>
  <si>
    <t>三</t>
  </si>
  <si>
    <t>强弱电部分</t>
  </si>
  <si>
    <t>四</t>
  </si>
  <si>
    <t>消防工程（预估）</t>
  </si>
  <si>
    <t>按照改造喷淋个数间，500元/个。预估改造25个</t>
  </si>
  <si>
    <t>五</t>
  </si>
  <si>
    <t>六</t>
  </si>
  <si>
    <t>措施费部分</t>
  </si>
  <si>
    <t>七</t>
  </si>
  <si>
    <t>管理费</t>
  </si>
  <si>
    <t>八</t>
  </si>
  <si>
    <t>增值税=（五+六+七)*3%</t>
  </si>
  <si>
    <t>普票</t>
  </si>
  <si>
    <t>九</t>
  </si>
  <si>
    <t>Total</t>
  </si>
  <si>
    <t>十</t>
  </si>
  <si>
    <t>建设单位：杭州启真未来科技发展有限公司</t>
  </si>
  <si>
    <t>报价单位：</t>
  </si>
  <si>
    <t>Item  项</t>
  </si>
  <si>
    <t>Characteristics
特征</t>
  </si>
  <si>
    <t>Qty 
数量</t>
  </si>
  <si>
    <t>Unit 
单位</t>
  </si>
  <si>
    <t xml:space="preserve"> Brand
 品牌</t>
  </si>
  <si>
    <t>Material Unit Price
材料单价</t>
  </si>
  <si>
    <t>Installation Unit Price
安裝单价</t>
  </si>
  <si>
    <t>Unit Price
综合单价</t>
  </si>
  <si>
    <t>备注</t>
  </si>
  <si>
    <t>拆旧工程</t>
  </si>
  <si>
    <t>1.1</t>
  </si>
  <si>
    <t>拆石膏板墙</t>
  </si>
  <si>
    <t xml:space="preserve">1.拆除石膏板隔墙
2.清理龙骨及固定件
</t>
  </si>
  <si>
    <t>平方</t>
  </si>
  <si>
    <t>/</t>
  </si>
  <si>
    <t>1.2</t>
  </si>
  <si>
    <t>200mm轻体砖墙拆除（开洞口100*2400mm)</t>
  </si>
  <si>
    <t xml:space="preserve">1.拆除轻体砖墙隔墙
2.清理砖块和碎石
</t>
  </si>
  <si>
    <t>1.3</t>
  </si>
  <si>
    <t>吧台拆除</t>
  </si>
  <si>
    <t xml:space="preserve">1、原水吧台 下柜6.3米上柜6米                2.木石结构操作台4米               3.拆除清理
</t>
  </si>
  <si>
    <t>m</t>
  </si>
  <si>
    <t>1.4</t>
  </si>
  <si>
    <t>水吧台拆除，</t>
  </si>
  <si>
    <t xml:space="preserve">1.原木结构造型吧台，大理石台面
2.长6.7米，高0.8米 ，厚700 MM        
3.拆除清理，按展开面积计算
</t>
  </si>
  <si>
    <t>㎡</t>
  </si>
  <si>
    <t>1.5</t>
  </si>
  <si>
    <t>吊顶拆除</t>
  </si>
  <si>
    <t xml:space="preserve">1.拆除石膏板吊顶
2.清理龙骨及固定件
</t>
  </si>
  <si>
    <t>小计：</t>
  </si>
  <si>
    <t>墙面工程</t>
  </si>
  <si>
    <t>2.1</t>
  </si>
  <si>
    <t>弧形轻钢龙骨石膏板隔墙</t>
  </si>
  <si>
    <t>1.骨架：轻钢龙骨
2.双层石膏板               
3.内衬岩棉隔音绵
4.高度到顶</t>
  </si>
  <si>
    <t>泰山</t>
  </si>
  <si>
    <t>2.2</t>
  </si>
  <si>
    <t>轻钢龙骨石膏板隔墙（玻璃隔断上方）</t>
  </si>
  <si>
    <t>1.骨架：轻钢龙骨
2.单层石膏板               
3.内衬岩棉隔音绵
4.高度到顶</t>
  </si>
  <si>
    <t>2.3</t>
  </si>
  <si>
    <t>铝合金隔断双玻＋百叶</t>
  </si>
  <si>
    <t>主材：1.0厚80铝镁合金型材、5cm玻璃双层、百叶帘（门另计）</t>
  </si>
  <si>
    <t>定制</t>
  </si>
  <si>
    <t>2.4</t>
  </si>
  <si>
    <t>铝合金隔断单玻贴膜</t>
  </si>
  <si>
    <t>主材：1.0厚80铝镁合金型材、10cm玻璃单层）</t>
  </si>
  <si>
    <t>小洽谈室，出租位置</t>
  </si>
  <si>
    <t>2.5</t>
  </si>
  <si>
    <t>定制免漆高隔间套装门（单开门2400*900mm）</t>
  </si>
  <si>
    <t xml:space="preserve">1.材质：套装门
2.高度2.4米平板门
3.黑色分体式把手锁具
4.加厚黑色子母合页3片/门                  5.强磁门吸
6.门套线60MM宽                 </t>
  </si>
  <si>
    <t>套</t>
  </si>
  <si>
    <t>2400*900</t>
  </si>
  <si>
    <t>2.6</t>
  </si>
  <si>
    <t>定制无漆套装门（双开门）</t>
  </si>
  <si>
    <t>2.7</t>
  </si>
  <si>
    <t>金属踢脚线</t>
  </si>
  <si>
    <t>1.踢脚线高度:50mm
2.成品铝合金踢脚线，表面哑光处理               
3.5厘厚阻燃板</t>
  </si>
  <si>
    <t>定制品</t>
  </si>
  <si>
    <t>2.8</t>
  </si>
  <si>
    <t>墙面乳胶漆基层</t>
  </si>
  <si>
    <t>1.基层类型：内墙面、柱子、石膏板隔墙
2.刮腻子遍数：满批腻子2遍
3.内墙面、柱子满挂抗裂网格布                      
4.石膏板接缝处挂抗裂网格布           
5.部位:墙面</t>
  </si>
  <si>
    <t>立邦净味二合一</t>
  </si>
  <si>
    <t>新建墙体</t>
  </si>
  <si>
    <t>2.9</t>
  </si>
  <si>
    <t>墙面乳胶漆</t>
  </si>
  <si>
    <t>1.基层类型：内墙面、柱子、石膏板隔墙
2.油漆品种、刷漆遍数:一底二面
3.部位:墙面</t>
  </si>
  <si>
    <t>原墙局部打磨涂刷乳胶漆</t>
  </si>
  <si>
    <t>柜体吧台工程</t>
  </si>
  <si>
    <t>3.1</t>
  </si>
  <si>
    <t>咖啡吧台柜</t>
  </si>
  <si>
    <t>1.安装部位:咖啡区
2.免漆板柜体深度600-800
3.外围木饰面装饰饰面
4.石材台面</t>
  </si>
  <si>
    <t>3.2</t>
  </si>
  <si>
    <t>咖啡操作台</t>
  </si>
  <si>
    <t>1.安装部位:咖啡区
2.免漆板柜体600
3.定制柜门
4.石材台面</t>
  </si>
  <si>
    <t>顶面工程</t>
  </si>
  <si>
    <t>4.1</t>
  </si>
  <si>
    <t>轻钢龙骨石膏板吊顶</t>
  </si>
  <si>
    <t>1.吊顶形式：平吊
2.主龙骨（承载龙骨 ）：50*15*1.2mm        3.次龙骨（覆面龙骨）：50*19*0.5mm           4.吊杆规格：φ8全牙镀锌吊杆                  5.吊顶高度3-3.15m；
6.平板、侧板：9.5mm单层防潮纸面厚石膏板                        7.含伸缩缝处理；
8.其他说明:报价包含灯孔、喷淋、排风口等设备一切开孔费用</t>
  </si>
  <si>
    <t>局部需补，</t>
  </si>
  <si>
    <t>4.2</t>
  </si>
  <si>
    <t>软膜天花顶</t>
  </si>
  <si>
    <t>1.木工基层
2.卡龙安装
3.定制软膜
4.灯珠安装，含驱动，色温6000K</t>
  </si>
  <si>
    <t>4.3</t>
  </si>
  <si>
    <t>顶面喷漆</t>
  </si>
  <si>
    <t>乳胶漆喷涂（原顶加新建顶面）</t>
  </si>
  <si>
    <t>4.4</t>
  </si>
  <si>
    <t>顶面乳胶漆及基层</t>
  </si>
  <si>
    <t>1.基层类型:石膏板
2.腻子种类:建筑腻子
3.刮腻子遍数:两遍
4.油漆品种、刷漆遍数:乳胶漆，一底二面
5.部位:顶面</t>
  </si>
  <si>
    <t>会议室，经理室，茶室</t>
  </si>
  <si>
    <t>地面工程</t>
  </si>
  <si>
    <t>5.1</t>
  </si>
  <si>
    <t>供应及铺设地毯（PVC底高级方块毯)</t>
  </si>
  <si>
    <t>1.工艺：清除灰尘，在原地面上涂刷地毯专用胶，按照设计图纸及要求
2.铺贴地毯。接缝处对齐压平，地毯与不同材质接口处用专用压条收口</t>
  </si>
  <si>
    <t>规格500mm*500mm</t>
  </si>
  <si>
    <t>其他</t>
  </si>
  <si>
    <t>6.1</t>
  </si>
  <si>
    <t>半遮光卷帘</t>
  </si>
  <si>
    <t>1.材质：阳光面料
2.规格：加厚面料
3.颜色：选样</t>
  </si>
  <si>
    <t>3.2米计算</t>
  </si>
  <si>
    <t>6.2</t>
  </si>
  <si>
    <t>筒灯</t>
  </si>
  <si>
    <t>1.类型：LED同等
2.规格：12W、6000K
3.开孔尺寸：120mm
4.图纸编码：L1</t>
  </si>
  <si>
    <t>个</t>
  </si>
  <si>
    <t>6.3</t>
  </si>
  <si>
    <t>20mm线型灯</t>
  </si>
  <si>
    <t>1.类型：LED线型灯
2.规格：9W/20mm、6500K
3.开孔尺寸：/
4.图纸编码：L3
5.含变压器（驱动电源）     6.铝合金框</t>
  </si>
  <si>
    <t>米</t>
  </si>
  <si>
    <t>6.4</t>
  </si>
  <si>
    <t>100mm*1200条形灯</t>
  </si>
  <si>
    <t>1.类型：LED条型灯
2.规格：36W/100mm、6500K
3.开孔尺寸：/</t>
  </si>
  <si>
    <t>局部利旧</t>
  </si>
  <si>
    <t>6.5</t>
  </si>
  <si>
    <t>天花应急筒灯</t>
  </si>
  <si>
    <t>1.类型：应急筒灯
2.规格：12W、6000K
3.开孔尺寸：120mm
4.要求：续航90分钟以上，符合消防规范
4.图纸编码：L6</t>
  </si>
  <si>
    <t>6.6</t>
  </si>
  <si>
    <t>经理室、办公室，会议室、大门入口等地方的门牌导视牌</t>
  </si>
  <si>
    <t>亚克力，广告公司定做。</t>
  </si>
  <si>
    <t>项</t>
  </si>
  <si>
    <t>6.7</t>
  </si>
  <si>
    <t>大门口的户外logo字</t>
  </si>
  <si>
    <t>1.基础：50*50mm角铁焊接，刷防锈漆
2.字：广告公司制作不锈钢logo和字，固定焊接到钢架</t>
  </si>
  <si>
    <t>合计：</t>
  </si>
  <si>
    <t>办公场所及共享办公区装修项目水电清单</t>
  </si>
  <si>
    <t>水电铺设工程</t>
  </si>
  <si>
    <t>强电布置线路</t>
  </si>
  <si>
    <r>
      <rPr>
        <sz val="10"/>
        <color rgb="FF000000"/>
        <rFont val="宋体"/>
        <family val="3"/>
        <charset val="134"/>
      </rPr>
      <t>1.名称:电气配线，</t>
    </r>
    <r>
      <rPr>
        <sz val="10"/>
        <color rgb="FFFF0000"/>
        <rFont val="宋体"/>
        <family val="3"/>
        <charset val="134"/>
      </rPr>
      <t>5套出租户型6平方电缆入户</t>
    </r>
    <r>
      <rPr>
        <sz val="10"/>
        <color rgb="FF000000"/>
        <rFont val="宋体"/>
        <family val="3"/>
        <charset val="134"/>
      </rPr>
      <t xml:space="preserve">
2.配线形式:管内/桥架
3.型号:BV-1.5/2.5/4               4.名称:电线管
5.材质:PVC
6.规格:DN20/25/32               7.配管开槽                 
8.名称:热镀锌钢制桥架
9.规格:300*100/200*100</t>
    </r>
  </si>
  <si>
    <t>中策</t>
  </si>
  <si>
    <t>弱电布置线路</t>
  </si>
  <si>
    <t>1.名称:弱电配线
2.配线形式:管内/桥架
3.型号:六类8芯双绞              4.名称:电线管
5.材质:JDG
6.规格:DN20/25/32               7.配管开槽                 
8.名称:热镀锌钢制桥架
9.规格:300*100/200*100</t>
  </si>
  <si>
    <t>安普联想</t>
  </si>
  <si>
    <t>配电箱空开</t>
  </si>
  <si>
    <t xml:space="preserve">1.名称:配电箱
2.安装形式:暗装
3.规格：按照电力系统图配置              4.名称:漏保/断路器
5.正泰
               </t>
  </si>
  <si>
    <t>德力西/正泰</t>
  </si>
  <si>
    <t>含5套出租房，单独电箱控制</t>
  </si>
  <si>
    <t>给水布管</t>
  </si>
  <si>
    <t>1.安装部位:室内
2.介质:给水
3.材质、规格:PPR管DN32/25/20
4.连接形式:热熔连接</t>
  </si>
  <si>
    <t>卫星管材</t>
  </si>
  <si>
    <t>排水布管</t>
  </si>
  <si>
    <t>1.安装部位:室内
2.介质:排水
3.材质、规格:PVC管DN110/75/50
4.连接形式:热熔连接</t>
  </si>
  <si>
    <t>中财管材</t>
  </si>
  <si>
    <t>小计</t>
  </si>
  <si>
    <t>安装工程</t>
  </si>
  <si>
    <t>网络、监控调试</t>
  </si>
  <si>
    <t>组网调试费</t>
  </si>
  <si>
    <t>墙面开关面板</t>
  </si>
  <si>
    <t>1.86型白色大翘板单联
2.品牌：鸿雁
3.根据实际控制点位选择合适键位</t>
  </si>
  <si>
    <t>鸿雁</t>
  </si>
  <si>
    <t>墙面插座</t>
  </si>
  <si>
    <t>1.86型白色悟空10A插座面板
2.品牌：鸿雁
3.根据实际控制点位选择合适键位</t>
  </si>
  <si>
    <t>工位排插</t>
  </si>
  <si>
    <t>1.20孔排插板（无线）
2.品牌：公牛
3.根据实际控制点位选择合适键位</t>
  </si>
  <si>
    <t>公牛</t>
  </si>
  <si>
    <t>室内摄像头</t>
  </si>
  <si>
    <t>1.半球式摄像机
2.品牌：海康威视</t>
  </si>
  <si>
    <t>海康威视</t>
  </si>
  <si>
    <t>网络录像家</t>
  </si>
  <si>
    <t>1、品牌：海康威视
2.硬盘配置：6T
3.可录时间2个月</t>
  </si>
  <si>
    <t>台</t>
  </si>
  <si>
    <t>门禁、磁力锁</t>
  </si>
  <si>
    <t>1、品牌：语视
2.支持钉钉系统（5套出租房+3个会议室+茶室+大门）</t>
  </si>
  <si>
    <t>语视</t>
  </si>
  <si>
    <t>机柜</t>
  </si>
  <si>
    <t>1、品牌：国产
2.600*1200mm</t>
  </si>
  <si>
    <t>国产</t>
  </si>
  <si>
    <t>路由器</t>
  </si>
  <si>
    <t>1、品牌：H3C
2.gr5200</t>
  </si>
  <si>
    <t>2.10</t>
  </si>
  <si>
    <t>交换机</t>
  </si>
  <si>
    <t>1、品牌：H3C
2.48口</t>
  </si>
  <si>
    <t>H3C</t>
  </si>
  <si>
    <t>2.11</t>
  </si>
  <si>
    <t>无线ap</t>
  </si>
  <si>
    <t>1、品牌：H3C
2.吸顶式的</t>
  </si>
  <si>
    <t>小 计：</t>
  </si>
  <si>
    <t>水电部分合计</t>
  </si>
  <si>
    <t xml:space="preserve">措 施 项 目 费 用 清 单 报 价 表   </t>
  </si>
  <si>
    <t>Method of calculation
费用的计取方式</t>
  </si>
  <si>
    <t>安全防护、文明施工费：</t>
  </si>
  <si>
    <t>Lot</t>
  </si>
  <si>
    <t>1.1~1.6合计</t>
  </si>
  <si>
    <t>保险，安全教育培训</t>
  </si>
  <si>
    <t>现场防火</t>
  </si>
  <si>
    <t>Set</t>
  </si>
  <si>
    <t>30套灭火器</t>
  </si>
  <si>
    <t>灭火器</t>
  </si>
  <si>
    <t>垃圾清运</t>
  </si>
  <si>
    <t>车次</t>
  </si>
  <si>
    <t>25车次；每次1100</t>
  </si>
  <si>
    <t>空气净化</t>
  </si>
  <si>
    <t>施工面积*单价</t>
  </si>
  <si>
    <t>脚手架费（超高措施费）</t>
  </si>
  <si>
    <t>已完工程保护费</t>
  </si>
  <si>
    <t>成品保护</t>
  </si>
  <si>
    <t>设计深化费</t>
  </si>
  <si>
    <t>制图及深化</t>
  </si>
  <si>
    <t>消防放水费</t>
  </si>
  <si>
    <t xml:space="preserve">办公场所及共享办公区装修项目清单 </t>
    <phoneticPr fontId="24" type="noConversion"/>
  </si>
  <si>
    <r>
      <t>办公场所及共享办公区装修项目报价清单</t>
    </r>
    <r>
      <rPr>
        <sz val="12"/>
        <color theme="1"/>
        <rFont val="等线"/>
        <family val="3"/>
        <charset val="134"/>
        <scheme val="minor"/>
      </rPr>
      <t xml:space="preserve">
</t>
    </r>
    <phoneticPr fontId="24" type="noConversion"/>
  </si>
  <si>
    <t>编制时间：2024/1 /25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</si>
</sst>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76" formatCode="0.00_);[Red]\(0.00\)"/>
    <numFmt numFmtId="177" formatCode="0.00_ "/>
    <numFmt numFmtId="178" formatCode="#,##0.00_ "/>
  </numFmts>
  <fonts count="25" x14ac:knownFonts="1">
    <font>
      <sz val="12"/>
      <color theme="1"/>
      <name val="等线"/>
      <charset val="134"/>
      <scheme val="minor"/>
    </font>
    <font>
      <sz val="12"/>
      <color rgb="FF000000"/>
      <name val="宋体"/>
      <family val="3"/>
      <charset val="134"/>
    </font>
    <font>
      <b/>
      <sz val="11"/>
      <color rgb="FF000000"/>
      <name val="微软雅黑"/>
      <family val="2"/>
      <charset val="134"/>
    </font>
    <font>
      <sz val="11"/>
      <color rgb="FF000000"/>
      <name val="微软雅黑"/>
      <family val="2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等线"/>
      <family val="3"/>
      <charset val="134"/>
      <scheme val="minor"/>
    </font>
    <font>
      <b/>
      <sz val="11"/>
      <color rgb="FF000000"/>
      <name val="Arial"/>
      <family val="2"/>
    </font>
    <font>
      <sz val="10"/>
      <color theme="1"/>
      <name val="等线"/>
      <family val="3"/>
      <charset val="134"/>
      <scheme val="minor"/>
    </font>
    <font>
      <b/>
      <sz val="14"/>
      <color rgb="FF000000"/>
      <name val="宋体"/>
      <family val="3"/>
      <charset val="134"/>
    </font>
    <font>
      <b/>
      <sz val="10"/>
      <color rgb="FFFFFFFF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1"/>
      <color rgb="FF0C0C0C"/>
      <name val="华文细黑"/>
      <family val="3"/>
      <charset val="134"/>
    </font>
    <font>
      <sz val="12"/>
      <color rgb="FF000000"/>
      <name val="华文细黑"/>
      <family val="3"/>
      <charset val="134"/>
    </font>
    <font>
      <b/>
      <u/>
      <sz val="16"/>
      <color rgb="FF000000"/>
      <name val="微软雅黑"/>
      <family val="2"/>
      <charset val="134"/>
    </font>
    <font>
      <b/>
      <u/>
      <sz val="11"/>
      <color rgb="FFFF0000"/>
      <name val="微软雅黑"/>
      <family val="2"/>
      <charset val="134"/>
    </font>
    <font>
      <b/>
      <sz val="11"/>
      <color rgb="FF0C0C0C"/>
      <name val="微软雅黑"/>
      <family val="2"/>
      <charset val="134"/>
    </font>
    <font>
      <sz val="11"/>
      <color rgb="FF0C0C0C"/>
      <name val="微软雅黑"/>
      <family val="2"/>
      <charset val="134"/>
    </font>
    <font>
      <b/>
      <sz val="12"/>
      <color rgb="FF000000"/>
      <name val="微软雅黑"/>
      <family val="2"/>
      <charset val="134"/>
    </font>
    <font>
      <sz val="12"/>
      <color rgb="FF000000"/>
      <name val="微软雅黑"/>
      <family val="2"/>
      <charset val="134"/>
    </font>
    <font>
      <sz val="10"/>
      <color rgb="FFFF0000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176" fontId="2" fillId="2" borderId="8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7" fillId="4" borderId="5" xfId="0" applyNumberFormat="1" applyFont="1" applyFill="1" applyBorder="1" applyAlignment="1">
      <alignment horizontal="center" vertical="center" wrapText="1"/>
    </xf>
    <xf numFmtId="49" fontId="7" fillId="4" borderId="5" xfId="0" applyNumberFormat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49" fontId="7" fillId="4" borderId="5" xfId="0" applyNumberFormat="1" applyFont="1" applyFill="1" applyBorder="1" applyAlignment="1">
      <alignment horizontal="left" vertical="center" wrapText="1"/>
    </xf>
    <xf numFmtId="49" fontId="6" fillId="4" borderId="5" xfId="0" applyNumberFormat="1" applyFont="1" applyFill="1" applyBorder="1" applyAlignment="1">
      <alignment horizontal="left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2" fontId="6" fillId="4" borderId="5" xfId="0" applyNumberFormat="1" applyFont="1" applyFill="1" applyBorder="1" applyAlignment="1">
      <alignment horizontal="center" vertical="center" wrapText="1"/>
    </xf>
    <xf numFmtId="2" fontId="10" fillId="0" borderId="13" xfId="0" applyNumberFormat="1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left" vertical="center" wrapText="1"/>
    </xf>
    <xf numFmtId="176" fontId="6" fillId="4" borderId="5" xfId="0" applyNumberFormat="1" applyFont="1" applyFill="1" applyBorder="1" applyAlignment="1">
      <alignment horizontal="center" vertical="center" wrapText="1"/>
    </xf>
    <xf numFmtId="176" fontId="9" fillId="0" borderId="5" xfId="0" applyNumberFormat="1" applyFont="1" applyBorder="1" applyAlignment="1">
      <alignment horizontal="center" vertical="center" wrapText="1"/>
    </xf>
    <xf numFmtId="49" fontId="12" fillId="5" borderId="5" xfId="0" applyNumberFormat="1" applyFont="1" applyFill="1" applyBorder="1" applyAlignment="1">
      <alignment horizontal="center" vertical="center" wrapText="1"/>
    </xf>
    <xf numFmtId="49" fontId="5" fillId="6" borderId="5" xfId="0" applyNumberFormat="1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left" vertical="center" wrapText="1"/>
    </xf>
    <xf numFmtId="49" fontId="7" fillId="6" borderId="5" xfId="0" applyNumberFormat="1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49" fontId="7" fillId="6" borderId="5" xfId="0" applyNumberFormat="1" applyFont="1" applyFill="1" applyBorder="1" applyAlignment="1">
      <alignment horizontal="left" vertical="center" wrapText="1"/>
    </xf>
    <xf numFmtId="2" fontId="7" fillId="6" borderId="5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49" fontId="6" fillId="5" borderId="5" xfId="0" applyNumberFormat="1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 wrapText="1"/>
    </xf>
    <xf numFmtId="49" fontId="12" fillId="5" borderId="5" xfId="0" applyNumberFormat="1" applyFont="1" applyFill="1" applyBorder="1" applyAlignment="1">
      <alignment horizontal="left" vertical="center" wrapText="1"/>
    </xf>
    <xf numFmtId="2" fontId="5" fillId="6" borderId="5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49" fontId="10" fillId="7" borderId="13" xfId="0" applyNumberFormat="1" applyFont="1" applyFill="1" applyBorder="1" applyAlignment="1">
      <alignment horizontal="left" vertical="center" wrapText="1"/>
    </xf>
    <xf numFmtId="49" fontId="13" fillId="0" borderId="5" xfId="0" applyNumberFormat="1" applyFont="1" applyBorder="1" applyAlignment="1">
      <alignment horizontal="left" vertical="center" wrapText="1"/>
    </xf>
    <xf numFmtId="49" fontId="12" fillId="5" borderId="5" xfId="0" applyNumberFormat="1" applyFont="1" applyFill="1" applyBorder="1" applyAlignment="1">
      <alignment horizontal="right" vertical="center" wrapText="1"/>
    </xf>
    <xf numFmtId="2" fontId="7" fillId="6" borderId="5" xfId="0" applyNumberFormat="1" applyFont="1" applyFill="1" applyBorder="1" applyAlignment="1">
      <alignment horizontal="right" vertical="center" wrapText="1"/>
    </xf>
    <xf numFmtId="49" fontId="7" fillId="0" borderId="5" xfId="0" applyNumberFormat="1" applyFont="1" applyBorder="1" applyAlignment="1">
      <alignment horizontal="left" vertical="top" wrapText="1"/>
    </xf>
    <xf numFmtId="176" fontId="6" fillId="4" borderId="5" xfId="0" applyNumberFormat="1" applyFont="1" applyFill="1" applyBorder="1" applyAlignment="1">
      <alignment horizontal="right" vertical="center" wrapText="1"/>
    </xf>
    <xf numFmtId="49" fontId="6" fillId="5" borderId="5" xfId="0" applyNumberFormat="1" applyFont="1" applyFill="1" applyBorder="1" applyAlignment="1">
      <alignment horizontal="right" vertical="center" wrapText="1"/>
    </xf>
    <xf numFmtId="49" fontId="6" fillId="5" borderId="5" xfId="0" applyNumberFormat="1" applyFont="1" applyFill="1" applyBorder="1" applyAlignment="1">
      <alignment horizontal="left" vertical="center" wrapText="1"/>
    </xf>
    <xf numFmtId="49" fontId="5" fillId="0" borderId="5" xfId="0" applyNumberFormat="1" applyFont="1" applyBorder="1" applyAlignment="1">
      <alignment horizontal="left" vertical="top" wrapText="1"/>
    </xf>
    <xf numFmtId="2" fontId="10" fillId="7" borderId="13" xfId="0" applyNumberFormat="1" applyFont="1" applyFill="1" applyBorder="1" applyAlignment="1">
      <alignment horizontal="center" vertical="center" wrapText="1"/>
    </xf>
    <xf numFmtId="2" fontId="10" fillId="7" borderId="13" xfId="0" applyNumberFormat="1" applyFont="1" applyFill="1" applyBorder="1" applyAlignment="1">
      <alignment horizontal="right" vertical="center" wrapText="1"/>
    </xf>
    <xf numFmtId="2" fontId="6" fillId="6" borderId="5" xfId="0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3" fillId="2" borderId="0" xfId="0" applyFont="1" applyFill="1">
      <alignment vertical="center"/>
    </xf>
    <xf numFmtId="49" fontId="15" fillId="0" borderId="0" xfId="0" applyNumberFormat="1" applyFont="1" applyAlignment="1">
      <alignment horizontal="center" vertical="center"/>
    </xf>
    <xf numFmtId="0" fontId="15" fillId="0" borderId="0" xfId="0" applyFont="1">
      <alignment vertical="center"/>
    </xf>
    <xf numFmtId="177" fontId="15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31" fontId="18" fillId="0" borderId="0" xfId="0" applyNumberFormat="1" applyFont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49" fontId="20" fillId="0" borderId="4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177" fontId="3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49" fontId="21" fillId="0" borderId="4" xfId="0" applyNumberFormat="1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178" fontId="21" fillId="0" borderId="5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 wrapText="1"/>
    </xf>
    <xf numFmtId="49" fontId="20" fillId="2" borderId="5" xfId="0" applyNumberFormat="1" applyFont="1" applyFill="1" applyBorder="1" applyAlignment="1">
      <alignment horizontal="center" vertical="center" wrapText="1"/>
    </xf>
    <xf numFmtId="178" fontId="20" fillId="2" borderId="5" xfId="0" applyNumberFormat="1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center" vertical="center" wrapText="1"/>
    </xf>
    <xf numFmtId="178" fontId="20" fillId="0" borderId="5" xfId="0" applyNumberFormat="1" applyFont="1" applyBorder="1" applyAlignment="1">
      <alignment horizontal="right" vertical="center"/>
    </xf>
    <xf numFmtId="0" fontId="21" fillId="0" borderId="10" xfId="0" applyFont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 wrapText="1"/>
    </xf>
    <xf numFmtId="178" fontId="20" fillId="2" borderId="14" xfId="0" applyNumberFormat="1" applyFont="1" applyFill="1" applyBorder="1" applyAlignment="1">
      <alignment horizontal="right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/>
    </xf>
    <xf numFmtId="43" fontId="15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center" wrapText="1"/>
    </xf>
    <xf numFmtId="49" fontId="17" fillId="0" borderId="0" xfId="0" applyNumberFormat="1" applyFont="1" applyAlignment="1">
      <alignment horizontal="center" wrapText="1"/>
    </xf>
    <xf numFmtId="177" fontId="17" fillId="0" borderId="0" xfId="0" applyNumberFormat="1" applyFont="1" applyAlignment="1">
      <alignment horizontal="center" wrapText="1"/>
    </xf>
    <xf numFmtId="49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9" fontId="12" fillId="5" borderId="10" xfId="0" applyNumberFormat="1" applyFont="1" applyFill="1" applyBorder="1" applyAlignment="1">
      <alignment horizontal="left" vertical="center" wrapText="1"/>
    </xf>
    <xf numFmtId="49" fontId="12" fillId="5" borderId="12" xfId="0" applyNumberFormat="1" applyFont="1" applyFill="1" applyBorder="1" applyAlignment="1">
      <alignment horizontal="left" vertical="center" wrapText="1"/>
    </xf>
    <xf numFmtId="49" fontId="11" fillId="0" borderId="0" xfId="0" applyNumberFormat="1" applyFont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6" fillId="4" borderId="10" xfId="0" applyNumberFormat="1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dministrator\AppData\Roaming\Foxmail\FoxmailTemp(8)\SGS&#30005;&#2766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电气设置"/>
      <sheetName val="电气计算"/>
      <sheetName val="电气汇总"/>
      <sheetName val="电气汇总(计算式)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N15"/>
  <sheetViews>
    <sheetView tabSelected="1" workbookViewId="0">
      <selection activeCell="D4" sqref="D4"/>
    </sheetView>
  </sheetViews>
  <sheetFormatPr defaultColWidth="11" defaultRowHeight="15" customHeight="1" x14ac:dyDescent="0.35"/>
  <cols>
    <col min="1" max="1" width="7.15234375" style="71" customWidth="1"/>
    <col min="2" max="2" width="34.15234375" style="72" customWidth="1"/>
    <col min="3" max="3" width="21.15234375" style="73" customWidth="1"/>
    <col min="4" max="4" width="32.69140625" style="68" customWidth="1"/>
    <col min="5" max="5" width="14" style="72"/>
    <col min="6" max="6" width="11" style="72"/>
    <col min="7" max="7" width="15.3046875" style="72"/>
    <col min="8" max="40" width="11" style="72"/>
  </cols>
  <sheetData>
    <row r="1" spans="1:4" s="66" customFormat="1" ht="40" customHeight="1" x14ac:dyDescent="0.55000000000000004">
      <c r="A1" s="97" t="s">
        <v>224</v>
      </c>
      <c r="B1" s="98"/>
      <c r="C1" s="99"/>
      <c r="D1" s="98"/>
    </row>
    <row r="2" spans="1:4" s="67" customFormat="1" ht="24" customHeight="1" x14ac:dyDescent="0.35">
      <c r="A2" s="100" t="s">
        <v>0</v>
      </c>
      <c r="B2" s="101"/>
      <c r="C2" s="74"/>
      <c r="D2" s="74"/>
    </row>
    <row r="3" spans="1:4" s="67" customFormat="1" ht="24" customHeight="1" x14ac:dyDescent="0.35">
      <c r="A3" s="100" t="s">
        <v>1</v>
      </c>
      <c r="B3" s="101"/>
      <c r="C3" s="75"/>
      <c r="D3" s="76" t="s">
        <v>225</v>
      </c>
    </row>
    <row r="4" spans="1:4" s="68" customFormat="1" ht="42" customHeight="1" x14ac:dyDescent="0.35">
      <c r="A4" s="5" t="s">
        <v>2</v>
      </c>
      <c r="B4" s="77" t="s">
        <v>3</v>
      </c>
      <c r="C4" s="6" t="s">
        <v>4</v>
      </c>
      <c r="D4" s="7" t="s">
        <v>5</v>
      </c>
    </row>
    <row r="5" spans="1:4" s="69" customFormat="1" ht="40" customHeight="1" x14ac:dyDescent="0.35">
      <c r="A5" s="78" t="s">
        <v>6</v>
      </c>
      <c r="B5" s="79" t="s">
        <v>7</v>
      </c>
      <c r="C5" s="80"/>
      <c r="D5" s="81"/>
    </row>
    <row r="6" spans="1:4" s="69" customFormat="1" ht="40" customHeight="1" x14ac:dyDescent="0.35">
      <c r="A6" s="82" t="s">
        <v>8</v>
      </c>
      <c r="B6" s="83" t="s">
        <v>9</v>
      </c>
      <c r="C6" s="84">
        <f>硬装办公!J45</f>
        <v>0</v>
      </c>
      <c r="D6" s="81"/>
    </row>
    <row r="7" spans="1:4" s="69" customFormat="1" ht="40" customHeight="1" x14ac:dyDescent="0.35">
      <c r="A7" s="78" t="s">
        <v>10</v>
      </c>
      <c r="B7" s="83" t="s">
        <v>11</v>
      </c>
      <c r="C7" s="84">
        <f>强弱电办公!J25</f>
        <v>0</v>
      </c>
      <c r="D7" s="81"/>
    </row>
    <row r="8" spans="1:4" s="69" customFormat="1" ht="40" customHeight="1" x14ac:dyDescent="0.35">
      <c r="A8" s="82" t="s">
        <v>12</v>
      </c>
      <c r="B8" s="83" t="s">
        <v>13</v>
      </c>
      <c r="C8" s="84">
        <v>0</v>
      </c>
      <c r="D8" s="85" t="s">
        <v>14</v>
      </c>
    </row>
    <row r="9" spans="1:4" s="69" customFormat="1" ht="40" customHeight="1" x14ac:dyDescent="0.35">
      <c r="A9" s="78" t="s">
        <v>15</v>
      </c>
      <c r="B9" s="86" t="s">
        <v>7</v>
      </c>
      <c r="C9" s="87">
        <f>SUM(C6:C8)</f>
        <v>0</v>
      </c>
      <c r="D9" s="88"/>
    </row>
    <row r="10" spans="1:4" s="69" customFormat="1" ht="40" customHeight="1" x14ac:dyDescent="0.35">
      <c r="A10" s="82" t="s">
        <v>16</v>
      </c>
      <c r="B10" s="83" t="s">
        <v>17</v>
      </c>
      <c r="C10" s="89">
        <f>措施项目报价!F12</f>
        <v>0</v>
      </c>
      <c r="D10" s="85"/>
    </row>
    <row r="11" spans="1:4" s="69" customFormat="1" ht="40" customHeight="1" x14ac:dyDescent="0.35">
      <c r="A11" s="78" t="s">
        <v>18</v>
      </c>
      <c r="B11" s="83" t="s">
        <v>19</v>
      </c>
      <c r="C11" s="89">
        <f>C9*5%</f>
        <v>0</v>
      </c>
      <c r="D11" s="85"/>
    </row>
    <row r="12" spans="1:4" s="69" customFormat="1" ht="40" customHeight="1" x14ac:dyDescent="0.35">
      <c r="A12" s="82" t="s">
        <v>20</v>
      </c>
      <c r="B12" s="79" t="s">
        <v>21</v>
      </c>
      <c r="C12" s="89">
        <f>(C10+C11+C9)*3%</f>
        <v>0</v>
      </c>
      <c r="D12" s="90" t="s">
        <v>22</v>
      </c>
    </row>
    <row r="13" spans="1:4" s="70" customFormat="1" ht="40" customHeight="1" x14ac:dyDescent="0.35">
      <c r="A13" s="78" t="s">
        <v>23</v>
      </c>
      <c r="B13" s="91" t="s">
        <v>24</v>
      </c>
      <c r="C13" s="92">
        <f>SUM(C9:C12)</f>
        <v>0</v>
      </c>
      <c r="D13" s="93"/>
    </row>
    <row r="14" spans="1:4" s="70" customFormat="1" ht="40" customHeight="1" x14ac:dyDescent="0.35">
      <c r="A14" s="82" t="s">
        <v>25</v>
      </c>
      <c r="B14" s="94"/>
      <c r="C14" s="87"/>
      <c r="D14" s="95"/>
    </row>
    <row r="15" spans="1:4" ht="34" customHeight="1" x14ac:dyDescent="0.35">
      <c r="C15" s="96"/>
    </row>
  </sheetData>
  <mergeCells count="3">
    <mergeCell ref="A1:D1"/>
    <mergeCell ref="A2:B2"/>
    <mergeCell ref="A3:B3"/>
  </mergeCells>
  <phoneticPr fontId="2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L45"/>
  <sheetViews>
    <sheetView zoomScale="85" zoomScaleNormal="85" workbookViewId="0">
      <pane ySplit="4" topLeftCell="A5" activePane="bottomLeft" state="frozen"/>
      <selection pane="bottomLeft" sqref="A1:K1"/>
    </sheetView>
  </sheetViews>
  <sheetFormatPr defaultColWidth="9" defaultRowHeight="15" customHeight="1" x14ac:dyDescent="0.35"/>
  <cols>
    <col min="1" max="1" width="9" style="2"/>
    <col min="2" max="2" width="13.53515625" style="1" customWidth="1"/>
    <col min="3" max="3" width="28.4609375" style="1" customWidth="1"/>
    <col min="4" max="4" width="9" style="2"/>
    <col min="5" max="5" width="7.15234375" style="1" customWidth="1"/>
    <col min="10" max="10" width="12.15234375" style="1" customWidth="1"/>
    <col min="11" max="11" width="10" style="1" customWidth="1"/>
    <col min="12" max="12" width="9.3046875" style="1"/>
  </cols>
  <sheetData>
    <row r="1" spans="1:11" ht="27" customHeight="1" x14ac:dyDescent="0.35">
      <c r="A1" s="104" t="s">
        <v>223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11" ht="26" customHeight="1" x14ac:dyDescent="0.35">
      <c r="A2" s="105" t="s">
        <v>26</v>
      </c>
      <c r="B2" s="106"/>
      <c r="C2" s="106"/>
      <c r="D2" s="105"/>
      <c r="E2" s="106"/>
      <c r="F2" s="106"/>
      <c r="G2" s="106"/>
      <c r="H2" s="106"/>
      <c r="I2" s="106"/>
      <c r="J2" s="106"/>
      <c r="K2" s="106"/>
    </row>
    <row r="3" spans="1:11" ht="22" customHeight="1" x14ac:dyDescent="0.35">
      <c r="A3" s="105" t="s">
        <v>27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</row>
    <row r="4" spans="1:11" ht="52" customHeight="1" x14ac:dyDescent="0.35">
      <c r="A4" s="17" t="s">
        <v>28</v>
      </c>
      <c r="B4" s="17" t="s">
        <v>3</v>
      </c>
      <c r="C4" s="17" t="s">
        <v>29</v>
      </c>
      <c r="D4" s="17" t="s">
        <v>30</v>
      </c>
      <c r="E4" s="17" t="s">
        <v>31</v>
      </c>
      <c r="F4" s="17" t="s">
        <v>32</v>
      </c>
      <c r="G4" s="17" t="s">
        <v>33</v>
      </c>
      <c r="H4" s="17" t="s">
        <v>34</v>
      </c>
      <c r="I4" s="17" t="s">
        <v>35</v>
      </c>
      <c r="J4" s="31" t="s">
        <v>4</v>
      </c>
      <c r="K4" s="31" t="s">
        <v>36</v>
      </c>
    </row>
    <row r="5" spans="1:11" ht="15" customHeight="1" x14ac:dyDescent="0.35">
      <c r="A5" s="40" t="s">
        <v>6</v>
      </c>
      <c r="B5" s="102" t="s">
        <v>37</v>
      </c>
      <c r="C5" s="103"/>
      <c r="D5" s="40"/>
      <c r="E5" s="40"/>
      <c r="F5" s="40"/>
      <c r="G5" s="40"/>
      <c r="H5" s="40"/>
      <c r="I5" s="40"/>
      <c r="J5" s="56"/>
      <c r="K5" s="51"/>
    </row>
    <row r="6" spans="1:11" ht="53" customHeight="1" x14ac:dyDescent="0.35">
      <c r="A6" s="41" t="s">
        <v>38</v>
      </c>
      <c r="B6" s="42" t="s">
        <v>39</v>
      </c>
      <c r="C6" s="42" t="s">
        <v>40</v>
      </c>
      <c r="D6" s="22">
        <v>65</v>
      </c>
      <c r="E6" s="43" t="s">
        <v>41</v>
      </c>
      <c r="F6" s="19" t="s">
        <v>42</v>
      </c>
      <c r="G6" s="44"/>
      <c r="H6" s="44"/>
      <c r="I6" s="46">
        <f>G6+H6</f>
        <v>0</v>
      </c>
      <c r="J6" s="57">
        <f>D6*I6</f>
        <v>0</v>
      </c>
      <c r="K6" s="58"/>
    </row>
    <row r="7" spans="1:11" ht="53" customHeight="1" x14ac:dyDescent="0.35">
      <c r="A7" s="41" t="s">
        <v>43</v>
      </c>
      <c r="B7" s="42" t="s">
        <v>44</v>
      </c>
      <c r="C7" s="42" t="s">
        <v>45</v>
      </c>
      <c r="D7" s="22">
        <v>6</v>
      </c>
      <c r="E7" s="43" t="s">
        <v>41</v>
      </c>
      <c r="F7" s="19" t="s">
        <v>42</v>
      </c>
      <c r="G7" s="44"/>
      <c r="H7" s="44"/>
      <c r="I7" s="46">
        <f>G7+H7</f>
        <v>0</v>
      </c>
      <c r="J7" s="57">
        <f>D7*I7</f>
        <v>0</v>
      </c>
      <c r="K7" s="58"/>
    </row>
    <row r="8" spans="1:11" ht="52" customHeight="1" x14ac:dyDescent="0.35">
      <c r="A8" s="41" t="s">
        <v>46</v>
      </c>
      <c r="B8" s="42" t="s">
        <v>47</v>
      </c>
      <c r="C8" s="42" t="s">
        <v>48</v>
      </c>
      <c r="D8" s="22">
        <v>4</v>
      </c>
      <c r="E8" s="43" t="s">
        <v>49</v>
      </c>
      <c r="F8" s="19" t="s">
        <v>42</v>
      </c>
      <c r="G8" s="44"/>
      <c r="H8" s="44"/>
      <c r="I8" s="46">
        <f>G8+H8</f>
        <v>0</v>
      </c>
      <c r="J8" s="57">
        <f>D8*I8</f>
        <v>0</v>
      </c>
      <c r="K8" s="20"/>
    </row>
    <row r="9" spans="1:11" ht="52" customHeight="1" x14ac:dyDescent="0.35">
      <c r="A9" s="41" t="s">
        <v>50</v>
      </c>
      <c r="B9" s="45" t="s">
        <v>51</v>
      </c>
      <c r="C9" s="45" t="s">
        <v>52</v>
      </c>
      <c r="D9" s="46">
        <f>6.7*1.5</f>
        <v>10.050000000000001</v>
      </c>
      <c r="E9" s="43" t="s">
        <v>53</v>
      </c>
      <c r="F9" s="44" t="s">
        <v>42</v>
      </c>
      <c r="G9" s="44"/>
      <c r="H9" s="44"/>
      <c r="I9" s="46">
        <f>G9+H9</f>
        <v>0</v>
      </c>
      <c r="J9" s="57">
        <f>D9*I9</f>
        <v>0</v>
      </c>
      <c r="K9" s="20"/>
    </row>
    <row r="10" spans="1:11" ht="39" customHeight="1" x14ac:dyDescent="0.35">
      <c r="A10" s="41" t="s">
        <v>54</v>
      </c>
      <c r="B10" s="47" t="s">
        <v>55</v>
      </c>
      <c r="C10" s="42" t="s">
        <v>56</v>
      </c>
      <c r="D10" s="22">
        <v>20</v>
      </c>
      <c r="E10" s="43" t="s">
        <v>53</v>
      </c>
      <c r="F10" s="19" t="s">
        <v>42</v>
      </c>
      <c r="G10" s="44"/>
      <c r="H10" s="44"/>
      <c r="I10" s="46">
        <f>G10+H10</f>
        <v>0</v>
      </c>
      <c r="J10" s="57">
        <f>D10*I10</f>
        <v>0</v>
      </c>
      <c r="K10" s="20"/>
    </row>
    <row r="11" spans="1:11" ht="22" customHeight="1" x14ac:dyDescent="0.35">
      <c r="A11" s="24"/>
      <c r="B11" s="27"/>
      <c r="C11" s="27" t="s">
        <v>57</v>
      </c>
      <c r="D11" s="24"/>
      <c r="E11" s="24"/>
      <c r="F11" s="24"/>
      <c r="G11" s="24"/>
      <c r="H11" s="24"/>
      <c r="I11" s="24"/>
      <c r="J11" s="59">
        <f>SUM(J6:J10)</f>
        <v>0</v>
      </c>
      <c r="K11" s="27"/>
    </row>
    <row r="12" spans="1:11" ht="15" customHeight="1" x14ac:dyDescent="0.35">
      <c r="A12" s="40" t="s">
        <v>8</v>
      </c>
      <c r="B12" s="102" t="s">
        <v>58</v>
      </c>
      <c r="C12" s="103"/>
      <c r="D12" s="40"/>
      <c r="E12" s="48"/>
      <c r="F12" s="48"/>
      <c r="G12" s="48"/>
      <c r="H12" s="48"/>
      <c r="I12" s="48"/>
      <c r="J12" s="60"/>
      <c r="K12" s="61"/>
    </row>
    <row r="13" spans="1:11" ht="52" customHeight="1" x14ac:dyDescent="0.35">
      <c r="A13" s="19" t="s">
        <v>59</v>
      </c>
      <c r="B13" s="42" t="s">
        <v>60</v>
      </c>
      <c r="C13" s="42" t="s">
        <v>61</v>
      </c>
      <c r="D13" s="22">
        <v>12</v>
      </c>
      <c r="E13" s="43" t="s">
        <v>53</v>
      </c>
      <c r="F13" s="19" t="s">
        <v>62</v>
      </c>
      <c r="G13" s="46"/>
      <c r="H13" s="46"/>
      <c r="I13" s="46">
        <f t="shared" ref="I13:I21" si="0">G13+H13</f>
        <v>0</v>
      </c>
      <c r="J13" s="57">
        <f t="shared" ref="J13:J21" si="1">D13*I13</f>
        <v>0</v>
      </c>
      <c r="K13" s="20"/>
    </row>
    <row r="14" spans="1:11" ht="52" customHeight="1" x14ac:dyDescent="0.35">
      <c r="A14" s="19" t="s">
        <v>63</v>
      </c>
      <c r="B14" s="42" t="s">
        <v>64</v>
      </c>
      <c r="C14" s="42" t="s">
        <v>65</v>
      </c>
      <c r="D14" s="22">
        <f>4*7*2+(18.5+16+11)*0.5+12*4.8+7.6*3.2+20</f>
        <v>180.67</v>
      </c>
      <c r="E14" s="43" t="s">
        <v>53</v>
      </c>
      <c r="F14" s="19" t="s">
        <v>62</v>
      </c>
      <c r="G14" s="46"/>
      <c r="H14" s="46"/>
      <c r="I14" s="46">
        <f t="shared" si="0"/>
        <v>0</v>
      </c>
      <c r="J14" s="57">
        <f t="shared" si="1"/>
        <v>0</v>
      </c>
      <c r="K14" s="20"/>
    </row>
    <row r="15" spans="1:11" ht="36" customHeight="1" x14ac:dyDescent="0.35">
      <c r="A15" s="19" t="s">
        <v>66</v>
      </c>
      <c r="B15" s="45" t="s">
        <v>67</v>
      </c>
      <c r="C15" s="45" t="s">
        <v>68</v>
      </c>
      <c r="D15" s="46">
        <f>(8.3+6.5+6+21+18.5+7.6+6)*2.88-9</f>
        <v>203.83199999999997</v>
      </c>
      <c r="E15" s="43" t="s">
        <v>53</v>
      </c>
      <c r="F15" s="46" t="s">
        <v>69</v>
      </c>
      <c r="G15" s="46"/>
      <c r="H15" s="46"/>
      <c r="I15" s="46">
        <f t="shared" si="0"/>
        <v>0</v>
      </c>
      <c r="J15" s="57">
        <f t="shared" si="1"/>
        <v>0</v>
      </c>
      <c r="K15" s="20"/>
    </row>
    <row r="16" spans="1:11" ht="36" customHeight="1" x14ac:dyDescent="0.35">
      <c r="A16" s="19" t="s">
        <v>70</v>
      </c>
      <c r="B16" s="45" t="s">
        <v>71</v>
      </c>
      <c r="C16" s="45" t="s">
        <v>72</v>
      </c>
      <c r="D16" s="46">
        <v>112</v>
      </c>
      <c r="E16" s="43" t="s">
        <v>53</v>
      </c>
      <c r="F16" s="46" t="s">
        <v>69</v>
      </c>
      <c r="G16" s="46"/>
      <c r="H16" s="46"/>
      <c r="I16" s="46">
        <f t="shared" si="0"/>
        <v>0</v>
      </c>
      <c r="J16" s="57">
        <f t="shared" si="1"/>
        <v>0</v>
      </c>
      <c r="K16" s="20" t="s">
        <v>73</v>
      </c>
    </row>
    <row r="17" spans="1:11" ht="78" customHeight="1" x14ac:dyDescent="0.35">
      <c r="A17" s="19" t="s">
        <v>74</v>
      </c>
      <c r="B17" s="47" t="s">
        <v>75</v>
      </c>
      <c r="C17" s="47" t="s">
        <v>76</v>
      </c>
      <c r="D17" s="22">
        <v>12</v>
      </c>
      <c r="E17" s="43" t="s">
        <v>77</v>
      </c>
      <c r="F17" s="19" t="s">
        <v>69</v>
      </c>
      <c r="G17" s="46"/>
      <c r="H17" s="46"/>
      <c r="I17" s="46">
        <f t="shared" si="0"/>
        <v>0</v>
      </c>
      <c r="J17" s="57">
        <f t="shared" si="1"/>
        <v>0</v>
      </c>
      <c r="K17" s="19" t="s">
        <v>78</v>
      </c>
    </row>
    <row r="18" spans="1:11" ht="78" customHeight="1" x14ac:dyDescent="0.35">
      <c r="A18" s="19" t="s">
        <v>79</v>
      </c>
      <c r="B18" s="47" t="s">
        <v>80</v>
      </c>
      <c r="C18" s="47" t="s">
        <v>76</v>
      </c>
      <c r="D18" s="22">
        <v>4</v>
      </c>
      <c r="E18" s="43" t="s">
        <v>77</v>
      </c>
      <c r="F18" s="19" t="s">
        <v>69</v>
      </c>
      <c r="G18" s="46"/>
      <c r="H18" s="46"/>
      <c r="I18" s="46">
        <f t="shared" si="0"/>
        <v>0</v>
      </c>
      <c r="J18" s="57">
        <f t="shared" si="1"/>
        <v>0</v>
      </c>
      <c r="K18" s="20"/>
    </row>
    <row r="19" spans="1:11" ht="52" customHeight="1" x14ac:dyDescent="0.35">
      <c r="A19" s="19" t="s">
        <v>81</v>
      </c>
      <c r="B19" s="49" t="s">
        <v>82</v>
      </c>
      <c r="C19" s="49" t="s">
        <v>83</v>
      </c>
      <c r="D19" s="50">
        <v>55</v>
      </c>
      <c r="E19" s="43" t="s">
        <v>49</v>
      </c>
      <c r="F19" s="19" t="s">
        <v>84</v>
      </c>
      <c r="G19" s="46"/>
      <c r="H19" s="46"/>
      <c r="I19" s="46">
        <f t="shared" si="0"/>
        <v>0</v>
      </c>
      <c r="J19" s="57">
        <f t="shared" si="1"/>
        <v>0</v>
      </c>
      <c r="K19" s="62"/>
    </row>
    <row r="20" spans="1:11" ht="91" customHeight="1" x14ac:dyDescent="0.35">
      <c r="A20" s="19" t="s">
        <v>85</v>
      </c>
      <c r="B20" s="42" t="s">
        <v>86</v>
      </c>
      <c r="C20" s="42" t="s">
        <v>87</v>
      </c>
      <c r="D20" s="46">
        <v>360</v>
      </c>
      <c r="E20" s="43" t="s">
        <v>53</v>
      </c>
      <c r="F20" s="44" t="s">
        <v>88</v>
      </c>
      <c r="G20" s="46"/>
      <c r="H20" s="46"/>
      <c r="I20" s="46">
        <f t="shared" si="0"/>
        <v>0</v>
      </c>
      <c r="J20" s="57">
        <f t="shared" si="1"/>
        <v>0</v>
      </c>
      <c r="K20" s="20" t="s">
        <v>89</v>
      </c>
    </row>
    <row r="21" spans="1:11" ht="52" customHeight="1" x14ac:dyDescent="0.35">
      <c r="A21" s="19" t="s">
        <v>90</v>
      </c>
      <c r="B21" s="42" t="s">
        <v>91</v>
      </c>
      <c r="C21" s="42" t="s">
        <v>92</v>
      </c>
      <c r="D21" s="46">
        <v>620</v>
      </c>
      <c r="E21" s="43" t="s">
        <v>53</v>
      </c>
      <c r="F21" s="44" t="s">
        <v>88</v>
      </c>
      <c r="G21" s="46"/>
      <c r="H21" s="46"/>
      <c r="I21" s="46">
        <f t="shared" si="0"/>
        <v>0</v>
      </c>
      <c r="J21" s="57">
        <f t="shared" si="1"/>
        <v>0</v>
      </c>
      <c r="K21" s="20" t="s">
        <v>93</v>
      </c>
    </row>
    <row r="22" spans="1:11" ht="24" customHeight="1" x14ac:dyDescent="0.35">
      <c r="A22" s="24"/>
      <c r="B22" s="27"/>
      <c r="C22" s="28" t="s">
        <v>57</v>
      </c>
      <c r="D22" s="24"/>
      <c r="E22" s="24"/>
      <c r="F22" s="24"/>
      <c r="G22" s="24"/>
      <c r="H22" s="24"/>
      <c r="I22" s="24"/>
      <c r="J22" s="59">
        <f>SUM(J13:J21)</f>
        <v>0</v>
      </c>
      <c r="K22" s="27"/>
    </row>
    <row r="23" spans="1:11" ht="15" customHeight="1" x14ac:dyDescent="0.35">
      <c r="A23" s="40" t="s">
        <v>10</v>
      </c>
      <c r="B23" s="102" t="s">
        <v>94</v>
      </c>
      <c r="C23" s="103"/>
      <c r="D23" s="40"/>
      <c r="E23" s="48"/>
      <c r="F23" s="48"/>
      <c r="G23" s="48"/>
      <c r="H23" s="48"/>
      <c r="I23" s="48"/>
      <c r="J23" s="60"/>
      <c r="K23" s="61"/>
    </row>
    <row r="24" spans="1:11" ht="52" customHeight="1" x14ac:dyDescent="0.35">
      <c r="A24" s="19" t="s">
        <v>95</v>
      </c>
      <c r="B24" s="42" t="s">
        <v>96</v>
      </c>
      <c r="C24" s="42" t="s">
        <v>97</v>
      </c>
      <c r="D24" s="46">
        <v>5.0999999999999996</v>
      </c>
      <c r="E24" s="43" t="s">
        <v>49</v>
      </c>
      <c r="F24" s="44" t="s">
        <v>84</v>
      </c>
      <c r="G24" s="46"/>
      <c r="H24" s="46"/>
      <c r="I24" s="46">
        <f>G24+H24</f>
        <v>0</v>
      </c>
      <c r="J24" s="57">
        <f>D24*I24</f>
        <v>0</v>
      </c>
      <c r="K24" s="20"/>
    </row>
    <row r="25" spans="1:11" ht="52" customHeight="1" x14ac:dyDescent="0.35">
      <c r="A25" s="19" t="s">
        <v>98</v>
      </c>
      <c r="B25" s="42" t="s">
        <v>99</v>
      </c>
      <c r="C25" s="42" t="s">
        <v>100</v>
      </c>
      <c r="D25" s="22">
        <v>5.66</v>
      </c>
      <c r="E25" s="43" t="s">
        <v>49</v>
      </c>
      <c r="F25" s="44" t="s">
        <v>84</v>
      </c>
      <c r="G25" s="46"/>
      <c r="H25" s="46"/>
      <c r="I25" s="46">
        <f>G25+H25</f>
        <v>0</v>
      </c>
      <c r="J25" s="57">
        <f>D25*I25</f>
        <v>0</v>
      </c>
      <c r="K25" s="20"/>
    </row>
    <row r="26" spans="1:11" ht="15" customHeight="1" x14ac:dyDescent="0.35">
      <c r="A26" s="24"/>
      <c r="B26" s="27"/>
      <c r="C26" s="27" t="s">
        <v>57</v>
      </c>
      <c r="D26" s="24"/>
      <c r="E26" s="24"/>
      <c r="F26" s="24"/>
      <c r="G26" s="24"/>
      <c r="H26" s="24"/>
      <c r="I26" s="24"/>
      <c r="J26" s="59">
        <f>SUM(J24:J25)</f>
        <v>0</v>
      </c>
      <c r="K26" s="27"/>
    </row>
    <row r="27" spans="1:11" ht="15" customHeight="1" x14ac:dyDescent="0.35">
      <c r="A27" s="40" t="s">
        <v>12</v>
      </c>
      <c r="B27" s="51" t="s">
        <v>101</v>
      </c>
      <c r="C27" s="51"/>
      <c r="D27" s="40"/>
      <c r="E27" s="40"/>
      <c r="F27" s="40"/>
      <c r="G27" s="40"/>
      <c r="H27" s="40"/>
      <c r="I27" s="40"/>
      <c r="J27" s="56"/>
      <c r="K27" s="51"/>
    </row>
    <row r="28" spans="1:11" ht="143" customHeight="1" x14ac:dyDescent="0.35">
      <c r="A28" s="41" t="s">
        <v>102</v>
      </c>
      <c r="B28" s="47" t="s">
        <v>103</v>
      </c>
      <c r="C28" s="47" t="s">
        <v>104</v>
      </c>
      <c r="D28" s="52">
        <f>165</f>
        <v>165</v>
      </c>
      <c r="E28" s="43" t="s">
        <v>53</v>
      </c>
      <c r="F28" s="19" t="s">
        <v>62</v>
      </c>
      <c r="G28" s="46"/>
      <c r="H28" s="46"/>
      <c r="I28" s="46">
        <f>G28+H28</f>
        <v>0</v>
      </c>
      <c r="J28" s="57">
        <f>D28*I28</f>
        <v>0</v>
      </c>
      <c r="K28" s="62" t="s">
        <v>105</v>
      </c>
    </row>
    <row r="29" spans="1:11" ht="52" customHeight="1" x14ac:dyDescent="0.35">
      <c r="A29" s="41" t="s">
        <v>106</v>
      </c>
      <c r="B29" s="45" t="s">
        <v>107</v>
      </c>
      <c r="C29" s="45" t="s">
        <v>108</v>
      </c>
      <c r="D29" s="46">
        <v>20</v>
      </c>
      <c r="E29" s="43" t="s">
        <v>53</v>
      </c>
      <c r="F29" s="44" t="s">
        <v>42</v>
      </c>
      <c r="G29" s="46"/>
      <c r="H29" s="46"/>
      <c r="I29" s="46">
        <f>G29+H29</f>
        <v>0</v>
      </c>
      <c r="J29" s="57">
        <f>D29*I29</f>
        <v>0</v>
      </c>
      <c r="K29" s="62"/>
    </row>
    <row r="30" spans="1:11" ht="37" customHeight="1" x14ac:dyDescent="0.35">
      <c r="A30" s="41" t="s">
        <v>109</v>
      </c>
      <c r="B30" s="45" t="s">
        <v>110</v>
      </c>
      <c r="C30" s="45" t="s">
        <v>111</v>
      </c>
      <c r="D30" s="46">
        <v>520</v>
      </c>
      <c r="E30" s="43" t="s">
        <v>53</v>
      </c>
      <c r="F30" s="44" t="s">
        <v>88</v>
      </c>
      <c r="G30" s="46"/>
      <c r="H30" s="46"/>
      <c r="I30" s="46">
        <f>G30+H30</f>
        <v>0</v>
      </c>
      <c r="J30" s="57">
        <f>D30*I30</f>
        <v>0</v>
      </c>
      <c r="K30" s="62"/>
    </row>
    <row r="31" spans="1:11" ht="78" customHeight="1" x14ac:dyDescent="0.35">
      <c r="A31" s="41" t="s">
        <v>112</v>
      </c>
      <c r="B31" s="45" t="s">
        <v>113</v>
      </c>
      <c r="C31" s="45" t="s">
        <v>114</v>
      </c>
      <c r="D31" s="46">
        <v>200</v>
      </c>
      <c r="E31" s="43" t="s">
        <v>53</v>
      </c>
      <c r="F31" s="44" t="s">
        <v>88</v>
      </c>
      <c r="G31" s="46"/>
      <c r="H31" s="46"/>
      <c r="I31" s="46">
        <f>G31+H31</f>
        <v>0</v>
      </c>
      <c r="J31" s="57">
        <f>D31*I31</f>
        <v>0</v>
      </c>
      <c r="K31" s="62" t="s">
        <v>115</v>
      </c>
    </row>
    <row r="32" spans="1:11" ht="15" customHeight="1" x14ac:dyDescent="0.35">
      <c r="A32" s="24"/>
      <c r="B32" s="27"/>
      <c r="C32" s="27" t="s">
        <v>57</v>
      </c>
      <c r="D32" s="24"/>
      <c r="E32" s="24"/>
      <c r="F32" s="24"/>
      <c r="G32" s="24"/>
      <c r="H32" s="24"/>
      <c r="I32" s="24"/>
      <c r="J32" s="59">
        <f>SUM(J28:J31)</f>
        <v>0</v>
      </c>
      <c r="K32" s="24"/>
    </row>
    <row r="33" spans="1:11" ht="15" customHeight="1" x14ac:dyDescent="0.35">
      <c r="A33" s="40" t="s">
        <v>15</v>
      </c>
      <c r="B33" s="51" t="s">
        <v>116</v>
      </c>
      <c r="C33" s="51"/>
      <c r="D33" s="40"/>
      <c r="E33" s="40"/>
      <c r="F33" s="40"/>
      <c r="G33" s="40"/>
      <c r="H33" s="40"/>
      <c r="I33" s="40"/>
      <c r="J33" s="56"/>
      <c r="K33" s="51"/>
    </row>
    <row r="34" spans="1:11" ht="74" customHeight="1" x14ac:dyDescent="0.35">
      <c r="A34" s="19" t="s">
        <v>117</v>
      </c>
      <c r="B34" s="53" t="s">
        <v>118</v>
      </c>
      <c r="C34" s="47" t="s">
        <v>119</v>
      </c>
      <c r="D34" s="22">
        <v>695</v>
      </c>
      <c r="E34" s="43" t="s">
        <v>53</v>
      </c>
      <c r="F34" s="44" t="s">
        <v>42</v>
      </c>
      <c r="G34" s="46"/>
      <c r="H34" s="46"/>
      <c r="I34" s="46">
        <f>G34+H34</f>
        <v>0</v>
      </c>
      <c r="J34" s="57">
        <f>D34*I34</f>
        <v>0</v>
      </c>
      <c r="K34" s="20" t="s">
        <v>120</v>
      </c>
    </row>
    <row r="35" spans="1:11" ht="15" customHeight="1" x14ac:dyDescent="0.35">
      <c r="A35" s="24"/>
      <c r="B35" s="27"/>
      <c r="C35" s="27" t="s">
        <v>57</v>
      </c>
      <c r="D35" s="24"/>
      <c r="E35" s="24"/>
      <c r="F35" s="24"/>
      <c r="G35" s="24"/>
      <c r="H35" s="24"/>
      <c r="I35" s="24"/>
      <c r="J35" s="59">
        <f>SUM(J34:J34)</f>
        <v>0</v>
      </c>
      <c r="K35" s="24"/>
    </row>
    <row r="36" spans="1:11" ht="15" customHeight="1" x14ac:dyDescent="0.35">
      <c r="A36" s="40" t="s">
        <v>16</v>
      </c>
      <c r="B36" s="51" t="s">
        <v>121</v>
      </c>
      <c r="C36" s="51"/>
      <c r="D36" s="40"/>
      <c r="E36" s="40"/>
      <c r="F36" s="40"/>
      <c r="G36" s="40"/>
      <c r="H36" s="40"/>
      <c r="I36" s="40"/>
      <c r="J36" s="56"/>
      <c r="K36" s="51"/>
    </row>
    <row r="37" spans="1:11" ht="39" customHeight="1" x14ac:dyDescent="0.35">
      <c r="A37" s="19" t="s">
        <v>122</v>
      </c>
      <c r="B37" s="45" t="s">
        <v>123</v>
      </c>
      <c r="C37" s="45" t="s">
        <v>124</v>
      </c>
      <c r="D37" s="22">
        <v>156</v>
      </c>
      <c r="E37" s="43" t="s">
        <v>53</v>
      </c>
      <c r="F37" s="19" t="s">
        <v>84</v>
      </c>
      <c r="G37" s="46"/>
      <c r="H37" s="46"/>
      <c r="I37" s="46">
        <f t="shared" ref="I37:I43" si="2">G37+H37</f>
        <v>0</v>
      </c>
      <c r="J37" s="57">
        <f t="shared" ref="J37:J43" si="3">D37*I37</f>
        <v>0</v>
      </c>
      <c r="K37" s="20" t="s">
        <v>125</v>
      </c>
    </row>
    <row r="38" spans="1:11" ht="52" customHeight="1" x14ac:dyDescent="0.35">
      <c r="A38" s="19" t="s">
        <v>126</v>
      </c>
      <c r="B38" s="45" t="s">
        <v>127</v>
      </c>
      <c r="C38" s="45" t="s">
        <v>128</v>
      </c>
      <c r="D38" s="22">
        <v>155</v>
      </c>
      <c r="E38" s="19" t="s">
        <v>129</v>
      </c>
      <c r="F38" s="19"/>
      <c r="G38" s="46"/>
      <c r="H38" s="46"/>
      <c r="I38" s="46">
        <f t="shared" si="2"/>
        <v>0</v>
      </c>
      <c r="J38" s="57">
        <f t="shared" si="3"/>
        <v>0</v>
      </c>
      <c r="K38" s="20"/>
    </row>
    <row r="39" spans="1:11" ht="86" customHeight="1" x14ac:dyDescent="0.35">
      <c r="A39" s="19" t="s">
        <v>130</v>
      </c>
      <c r="B39" s="45" t="s">
        <v>131</v>
      </c>
      <c r="C39" s="45" t="s">
        <v>132</v>
      </c>
      <c r="D39" s="22">
        <v>55</v>
      </c>
      <c r="E39" s="19" t="s">
        <v>133</v>
      </c>
      <c r="F39" s="19"/>
      <c r="G39" s="46"/>
      <c r="H39" s="46"/>
      <c r="I39" s="46">
        <f t="shared" si="2"/>
        <v>0</v>
      </c>
      <c r="J39" s="57">
        <f t="shared" si="3"/>
        <v>0</v>
      </c>
      <c r="K39" s="20"/>
    </row>
    <row r="40" spans="1:11" ht="76" customHeight="1" x14ac:dyDescent="0.35">
      <c r="A40" s="19" t="s">
        <v>134</v>
      </c>
      <c r="B40" s="45" t="s">
        <v>135</v>
      </c>
      <c r="C40" s="45" t="s">
        <v>136</v>
      </c>
      <c r="D40" s="22">
        <v>30</v>
      </c>
      <c r="E40" s="19" t="s">
        <v>77</v>
      </c>
      <c r="F40" s="19"/>
      <c r="G40" s="46"/>
      <c r="H40" s="46"/>
      <c r="I40" s="46">
        <f t="shared" si="2"/>
        <v>0</v>
      </c>
      <c r="J40" s="57">
        <f t="shared" si="3"/>
        <v>0</v>
      </c>
      <c r="K40" s="20" t="s">
        <v>137</v>
      </c>
    </row>
    <row r="41" spans="1:11" ht="78" customHeight="1" x14ac:dyDescent="0.35">
      <c r="A41" s="19" t="s">
        <v>138</v>
      </c>
      <c r="B41" s="45" t="s">
        <v>139</v>
      </c>
      <c r="C41" s="45" t="s">
        <v>140</v>
      </c>
      <c r="D41" s="22">
        <v>20</v>
      </c>
      <c r="E41" s="19" t="s">
        <v>129</v>
      </c>
      <c r="F41" s="19"/>
      <c r="G41" s="46"/>
      <c r="H41" s="46"/>
      <c r="I41" s="46">
        <f t="shared" si="2"/>
        <v>0</v>
      </c>
      <c r="J41" s="57">
        <f t="shared" si="3"/>
        <v>0</v>
      </c>
      <c r="K41" s="20"/>
    </row>
    <row r="42" spans="1:11" ht="62" customHeight="1" x14ac:dyDescent="0.35">
      <c r="A42" s="19" t="s">
        <v>141</v>
      </c>
      <c r="B42" s="54" t="s">
        <v>142</v>
      </c>
      <c r="C42" s="54" t="s">
        <v>143</v>
      </c>
      <c r="D42" s="25">
        <v>1</v>
      </c>
      <c r="E42" s="26" t="s">
        <v>144</v>
      </c>
      <c r="F42" s="26"/>
      <c r="G42" s="46"/>
      <c r="H42" s="46"/>
      <c r="I42" s="63">
        <f t="shared" si="2"/>
        <v>0</v>
      </c>
      <c r="J42" s="64">
        <f t="shared" si="3"/>
        <v>0</v>
      </c>
      <c r="K42" s="37"/>
    </row>
    <row r="43" spans="1:11" ht="51" customHeight="1" x14ac:dyDescent="0.35">
      <c r="A43" s="19" t="s">
        <v>145</v>
      </c>
      <c r="B43" s="54" t="s">
        <v>146</v>
      </c>
      <c r="C43" s="54" t="s">
        <v>147</v>
      </c>
      <c r="D43" s="25">
        <v>5</v>
      </c>
      <c r="E43" s="19" t="s">
        <v>133</v>
      </c>
      <c r="F43" s="26"/>
      <c r="G43" s="46"/>
      <c r="H43" s="46"/>
      <c r="I43" s="63">
        <f t="shared" si="2"/>
        <v>0</v>
      </c>
      <c r="J43" s="64">
        <f t="shared" si="3"/>
        <v>0</v>
      </c>
      <c r="K43" s="37"/>
    </row>
    <row r="44" spans="1:11" ht="24" customHeight="1" x14ac:dyDescent="0.35">
      <c r="A44" s="24"/>
      <c r="B44" s="27"/>
      <c r="C44" s="28" t="s">
        <v>57</v>
      </c>
      <c r="D44" s="24"/>
      <c r="E44" s="24"/>
      <c r="F44" s="24"/>
      <c r="G44" s="24"/>
      <c r="H44" s="24"/>
      <c r="I44" s="24"/>
      <c r="J44" s="59">
        <f>SUM(J37:J43)</f>
        <v>0</v>
      </c>
      <c r="K44" s="27"/>
    </row>
    <row r="45" spans="1:11" ht="31" customHeight="1" x14ac:dyDescent="0.35">
      <c r="A45" s="19"/>
      <c r="B45" s="20"/>
      <c r="C45" s="55" t="s">
        <v>148</v>
      </c>
      <c r="D45" s="22"/>
      <c r="E45" s="19"/>
      <c r="F45" s="19"/>
      <c r="G45" s="46"/>
      <c r="H45" s="46"/>
      <c r="I45" s="46"/>
      <c r="J45" s="65">
        <f>SUM(J44,J35,J32,J26,J22,J11)</f>
        <v>0</v>
      </c>
      <c r="K45" s="20"/>
    </row>
  </sheetData>
  <mergeCells count="6">
    <mergeCell ref="B23:C23"/>
    <mergeCell ref="A1:K1"/>
    <mergeCell ref="A2:K2"/>
    <mergeCell ref="A3:K3"/>
    <mergeCell ref="B5:C5"/>
    <mergeCell ref="B12:C12"/>
  </mergeCells>
  <phoneticPr fontId="2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L25"/>
  <sheetViews>
    <sheetView workbookViewId="0">
      <pane ySplit="4" topLeftCell="A17" activePane="bottomLeft" state="frozen"/>
      <selection pane="bottomLeft" activeCell="B14" sqref="B14"/>
    </sheetView>
  </sheetViews>
  <sheetFormatPr defaultColWidth="9" defaultRowHeight="15" customHeight="1" x14ac:dyDescent="0.35"/>
  <cols>
    <col min="1" max="1" width="7.23046875" style="16" customWidth="1"/>
    <col min="3" max="3" width="26.4609375" style="1" customWidth="1"/>
    <col min="4" max="4" width="9" style="2"/>
    <col min="10" max="10" width="10.3046875" style="2" customWidth="1"/>
    <col min="12" max="12" width="9.3046875" style="1"/>
  </cols>
  <sheetData>
    <row r="1" spans="1:11" ht="29" customHeight="1" x14ac:dyDescent="0.35">
      <c r="A1" s="107" t="s">
        <v>149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1" ht="23" customHeight="1" x14ac:dyDescent="0.35">
      <c r="A2" s="108" t="s">
        <v>26</v>
      </c>
      <c r="B2" s="109"/>
      <c r="C2" s="109"/>
      <c r="D2" s="108"/>
      <c r="E2" s="109"/>
      <c r="F2" s="109"/>
      <c r="G2" s="109"/>
      <c r="H2" s="109"/>
      <c r="I2" s="109"/>
      <c r="J2" s="108"/>
      <c r="K2" s="109"/>
    </row>
    <row r="3" spans="1:11" ht="25" customHeight="1" x14ac:dyDescent="0.35">
      <c r="A3" s="108" t="s">
        <v>27</v>
      </c>
      <c r="B3" s="109"/>
      <c r="C3" s="109"/>
      <c r="D3" s="108"/>
      <c r="E3" s="109"/>
      <c r="F3" s="109"/>
      <c r="G3" s="109"/>
      <c r="H3" s="109"/>
      <c r="I3" s="109"/>
      <c r="J3" s="108"/>
      <c r="K3" s="109"/>
    </row>
    <row r="4" spans="1:11" ht="52" customHeight="1" x14ac:dyDescent="0.35">
      <c r="A4" s="17" t="s">
        <v>28</v>
      </c>
      <c r="B4" s="17" t="s">
        <v>3</v>
      </c>
      <c r="C4" s="17" t="s">
        <v>29</v>
      </c>
      <c r="D4" s="17" t="s">
        <v>30</v>
      </c>
      <c r="E4" s="17" t="s">
        <v>31</v>
      </c>
      <c r="F4" s="17" t="s">
        <v>32</v>
      </c>
      <c r="G4" s="17" t="s">
        <v>33</v>
      </c>
      <c r="H4" s="17" t="s">
        <v>34</v>
      </c>
      <c r="I4" s="17" t="s">
        <v>35</v>
      </c>
      <c r="J4" s="31" t="s">
        <v>4</v>
      </c>
      <c r="K4" s="32" t="s">
        <v>36</v>
      </c>
    </row>
    <row r="5" spans="1:11" ht="26" customHeight="1" x14ac:dyDescent="0.35">
      <c r="A5" s="18" t="s">
        <v>6</v>
      </c>
      <c r="B5" s="18" t="s">
        <v>150</v>
      </c>
      <c r="C5" s="18"/>
      <c r="D5" s="18"/>
      <c r="E5" s="18"/>
      <c r="F5" s="18"/>
      <c r="G5" s="18"/>
      <c r="H5" s="18"/>
      <c r="I5" s="18"/>
      <c r="J5" s="33"/>
      <c r="K5" s="34"/>
    </row>
    <row r="6" spans="1:11" ht="130" customHeight="1" x14ac:dyDescent="0.35">
      <c r="A6" s="19" t="s">
        <v>38</v>
      </c>
      <c r="B6" s="20" t="s">
        <v>151</v>
      </c>
      <c r="C6" s="20" t="s">
        <v>152</v>
      </c>
      <c r="D6" s="21">
        <v>700</v>
      </c>
      <c r="E6" s="19" t="s">
        <v>53</v>
      </c>
      <c r="F6" s="19" t="s">
        <v>153</v>
      </c>
      <c r="G6" s="21"/>
      <c r="H6" s="21"/>
      <c r="I6" s="21">
        <f>G6+H6</f>
        <v>0</v>
      </c>
      <c r="J6" s="21">
        <f>D6*I6</f>
        <v>0</v>
      </c>
      <c r="K6" s="20"/>
    </row>
    <row r="7" spans="1:11" ht="117" customHeight="1" x14ac:dyDescent="0.35">
      <c r="A7" s="19" t="s">
        <v>43</v>
      </c>
      <c r="B7" s="20" t="s">
        <v>154</v>
      </c>
      <c r="C7" s="20" t="s">
        <v>155</v>
      </c>
      <c r="D7" s="21">
        <v>830</v>
      </c>
      <c r="E7" s="19" t="s">
        <v>49</v>
      </c>
      <c r="F7" s="19" t="s">
        <v>156</v>
      </c>
      <c r="G7" s="21"/>
      <c r="H7" s="21"/>
      <c r="I7" s="21">
        <f>G7+H7</f>
        <v>0</v>
      </c>
      <c r="J7" s="21">
        <f>D7*I7</f>
        <v>0</v>
      </c>
      <c r="K7" s="20"/>
    </row>
    <row r="8" spans="1:11" ht="78" customHeight="1" x14ac:dyDescent="0.35">
      <c r="A8" s="19" t="s">
        <v>46</v>
      </c>
      <c r="B8" s="20" t="s">
        <v>157</v>
      </c>
      <c r="C8" s="20" t="s">
        <v>158</v>
      </c>
      <c r="D8" s="21">
        <v>6</v>
      </c>
      <c r="E8" s="19" t="s">
        <v>77</v>
      </c>
      <c r="F8" s="19" t="s">
        <v>159</v>
      </c>
      <c r="G8" s="21"/>
      <c r="H8" s="21"/>
      <c r="I8" s="21">
        <f>G8+H8</f>
        <v>0</v>
      </c>
      <c r="J8" s="21">
        <f>D8*I8</f>
        <v>0</v>
      </c>
      <c r="K8" s="20" t="s">
        <v>160</v>
      </c>
    </row>
    <row r="9" spans="1:11" ht="52" customHeight="1" x14ac:dyDescent="0.35">
      <c r="A9" s="19" t="s">
        <v>50</v>
      </c>
      <c r="B9" s="20" t="s">
        <v>161</v>
      </c>
      <c r="C9" s="20" t="s">
        <v>162</v>
      </c>
      <c r="D9" s="22">
        <v>16</v>
      </c>
      <c r="E9" s="19" t="s">
        <v>49</v>
      </c>
      <c r="F9" s="19" t="s">
        <v>163</v>
      </c>
      <c r="G9" s="21"/>
      <c r="H9" s="21"/>
      <c r="I9" s="21">
        <f>G9+H9</f>
        <v>0</v>
      </c>
      <c r="J9" s="21">
        <f>D9*I9</f>
        <v>0</v>
      </c>
      <c r="K9" s="20"/>
    </row>
    <row r="10" spans="1:11" ht="52" customHeight="1" x14ac:dyDescent="0.35">
      <c r="A10" s="19" t="s">
        <v>54</v>
      </c>
      <c r="B10" s="20" t="s">
        <v>164</v>
      </c>
      <c r="C10" s="20" t="s">
        <v>165</v>
      </c>
      <c r="D10" s="22">
        <v>8</v>
      </c>
      <c r="E10" s="19" t="s">
        <v>49</v>
      </c>
      <c r="F10" s="19" t="s">
        <v>166</v>
      </c>
      <c r="G10" s="21"/>
      <c r="H10" s="21"/>
      <c r="I10" s="21">
        <f>G10+H10</f>
        <v>0</v>
      </c>
      <c r="J10" s="21">
        <f>D10*I10</f>
        <v>0</v>
      </c>
      <c r="K10" s="20"/>
    </row>
    <row r="11" spans="1:11" ht="23" customHeight="1" x14ac:dyDescent="0.35">
      <c r="A11" s="110" t="s">
        <v>167</v>
      </c>
      <c r="B11" s="111"/>
      <c r="C11" s="112"/>
      <c r="D11" s="23"/>
      <c r="E11" s="24"/>
      <c r="F11" s="24"/>
      <c r="G11" s="21"/>
      <c r="H11" s="21"/>
      <c r="I11" s="23"/>
      <c r="J11" s="35">
        <f>SUM(J6:J10)</f>
        <v>0</v>
      </c>
      <c r="K11" s="27"/>
    </row>
    <row r="12" spans="1:11" ht="15" customHeight="1" x14ac:dyDescent="0.35">
      <c r="A12" s="18" t="s">
        <v>8</v>
      </c>
      <c r="B12" s="18" t="s">
        <v>168</v>
      </c>
      <c r="C12" s="18"/>
      <c r="D12" s="18"/>
      <c r="E12" s="18"/>
      <c r="F12" s="18"/>
      <c r="G12" s="21"/>
      <c r="H12" s="21"/>
      <c r="I12" s="18"/>
      <c r="J12" s="33"/>
      <c r="K12" s="34"/>
    </row>
    <row r="13" spans="1:11" ht="32" customHeight="1" x14ac:dyDescent="0.35">
      <c r="A13" s="19" t="s">
        <v>59</v>
      </c>
      <c r="B13" s="20" t="s">
        <v>169</v>
      </c>
      <c r="C13" s="20" t="s">
        <v>170</v>
      </c>
      <c r="D13" s="22">
        <v>1</v>
      </c>
      <c r="E13" s="19" t="s">
        <v>144</v>
      </c>
      <c r="F13" s="19" t="s">
        <v>42</v>
      </c>
      <c r="G13" s="21"/>
      <c r="H13" s="21"/>
      <c r="I13" s="21">
        <f t="shared" ref="I13:I23" si="0">G13+H13</f>
        <v>0</v>
      </c>
      <c r="J13" s="21">
        <f t="shared" ref="J13:J23" si="1">D13*I13</f>
        <v>0</v>
      </c>
      <c r="K13" s="20"/>
    </row>
    <row r="14" spans="1:11" ht="39" customHeight="1" x14ac:dyDescent="0.35">
      <c r="A14" s="19" t="s">
        <v>63</v>
      </c>
      <c r="B14" s="20" t="s">
        <v>171</v>
      </c>
      <c r="C14" s="20" t="s">
        <v>172</v>
      </c>
      <c r="D14" s="22">
        <v>17</v>
      </c>
      <c r="E14" s="19" t="s">
        <v>129</v>
      </c>
      <c r="F14" s="19" t="s">
        <v>173</v>
      </c>
      <c r="G14" s="21"/>
      <c r="H14" s="21"/>
      <c r="I14" s="21">
        <f t="shared" si="0"/>
        <v>0</v>
      </c>
      <c r="J14" s="21">
        <f t="shared" si="1"/>
        <v>0</v>
      </c>
      <c r="K14" s="20"/>
    </row>
    <row r="15" spans="1:11" ht="39" customHeight="1" x14ac:dyDescent="0.35">
      <c r="A15" s="19" t="s">
        <v>66</v>
      </c>
      <c r="B15" s="20" t="s">
        <v>174</v>
      </c>
      <c r="C15" s="20" t="s">
        <v>175</v>
      </c>
      <c r="D15" s="22">
        <v>45</v>
      </c>
      <c r="E15" s="19" t="s">
        <v>129</v>
      </c>
      <c r="F15" s="19" t="s">
        <v>173</v>
      </c>
      <c r="G15" s="21"/>
      <c r="H15" s="21"/>
      <c r="I15" s="21">
        <f t="shared" si="0"/>
        <v>0</v>
      </c>
      <c r="J15" s="21">
        <f t="shared" si="1"/>
        <v>0</v>
      </c>
      <c r="K15" s="20"/>
    </row>
    <row r="16" spans="1:11" ht="39" customHeight="1" x14ac:dyDescent="0.35">
      <c r="A16" s="19" t="s">
        <v>70</v>
      </c>
      <c r="B16" s="20" t="s">
        <v>176</v>
      </c>
      <c r="C16" s="20" t="s">
        <v>177</v>
      </c>
      <c r="D16" s="22">
        <v>6</v>
      </c>
      <c r="E16" s="19" t="s">
        <v>129</v>
      </c>
      <c r="F16" s="19" t="s">
        <v>178</v>
      </c>
      <c r="G16" s="21"/>
      <c r="H16" s="21"/>
      <c r="I16" s="21">
        <f t="shared" si="0"/>
        <v>0</v>
      </c>
      <c r="J16" s="21">
        <f t="shared" si="1"/>
        <v>0</v>
      </c>
      <c r="K16" s="20"/>
    </row>
    <row r="17" spans="1:11" ht="26" customHeight="1" x14ac:dyDescent="0.35">
      <c r="A17" s="19" t="s">
        <v>74</v>
      </c>
      <c r="B17" s="20" t="s">
        <v>179</v>
      </c>
      <c r="C17" s="20" t="s">
        <v>180</v>
      </c>
      <c r="D17" s="22">
        <v>13</v>
      </c>
      <c r="E17" s="19" t="s">
        <v>129</v>
      </c>
      <c r="F17" s="19" t="s">
        <v>181</v>
      </c>
      <c r="G17" s="21"/>
      <c r="H17" s="21"/>
      <c r="I17" s="21">
        <f t="shared" si="0"/>
        <v>0</v>
      </c>
      <c r="J17" s="21">
        <f t="shared" si="1"/>
        <v>0</v>
      </c>
      <c r="K17" s="20"/>
    </row>
    <row r="18" spans="1:11" ht="39" customHeight="1" x14ac:dyDescent="0.35">
      <c r="A18" s="19" t="s">
        <v>79</v>
      </c>
      <c r="B18" s="20" t="s">
        <v>182</v>
      </c>
      <c r="C18" s="20" t="s">
        <v>183</v>
      </c>
      <c r="D18" s="22">
        <v>2</v>
      </c>
      <c r="E18" s="19" t="s">
        <v>184</v>
      </c>
      <c r="F18" s="19" t="s">
        <v>181</v>
      </c>
      <c r="G18" s="21"/>
      <c r="H18" s="21"/>
      <c r="I18" s="21">
        <f t="shared" si="0"/>
        <v>0</v>
      </c>
      <c r="J18" s="21">
        <f t="shared" si="1"/>
        <v>0</v>
      </c>
      <c r="K18" s="20"/>
    </row>
    <row r="19" spans="1:11" ht="41" customHeight="1" x14ac:dyDescent="0.35">
      <c r="A19" s="19" t="s">
        <v>81</v>
      </c>
      <c r="B19" s="20" t="s">
        <v>185</v>
      </c>
      <c r="C19" s="20" t="s">
        <v>186</v>
      </c>
      <c r="D19" s="22">
        <v>10</v>
      </c>
      <c r="E19" s="19" t="s">
        <v>77</v>
      </c>
      <c r="F19" s="19" t="s">
        <v>187</v>
      </c>
      <c r="G19" s="21"/>
      <c r="H19" s="21"/>
      <c r="I19" s="21">
        <f t="shared" si="0"/>
        <v>0</v>
      </c>
      <c r="J19" s="21">
        <f t="shared" si="1"/>
        <v>0</v>
      </c>
      <c r="K19" s="20"/>
    </row>
    <row r="20" spans="1:11" ht="41" customHeight="1" x14ac:dyDescent="0.35">
      <c r="A20" s="19" t="s">
        <v>85</v>
      </c>
      <c r="B20" s="20" t="s">
        <v>188</v>
      </c>
      <c r="C20" s="20" t="s">
        <v>189</v>
      </c>
      <c r="D20" s="25">
        <v>1</v>
      </c>
      <c r="E20" s="26" t="s">
        <v>77</v>
      </c>
      <c r="F20" s="26" t="s">
        <v>190</v>
      </c>
      <c r="G20" s="21"/>
      <c r="H20" s="21"/>
      <c r="I20" s="36">
        <f t="shared" si="0"/>
        <v>0</v>
      </c>
      <c r="J20" s="36">
        <f t="shared" si="1"/>
        <v>0</v>
      </c>
      <c r="K20" s="37"/>
    </row>
    <row r="21" spans="1:11" ht="41" customHeight="1" x14ac:dyDescent="0.35">
      <c r="A21" s="19" t="s">
        <v>90</v>
      </c>
      <c r="B21" s="20" t="s">
        <v>191</v>
      </c>
      <c r="C21" s="20" t="s">
        <v>192</v>
      </c>
      <c r="D21" s="25">
        <v>1</v>
      </c>
      <c r="E21" s="26" t="s">
        <v>77</v>
      </c>
      <c r="F21" s="26" t="s">
        <v>190</v>
      </c>
      <c r="G21" s="21"/>
      <c r="H21" s="21"/>
      <c r="I21" s="36">
        <f t="shared" si="0"/>
        <v>0</v>
      </c>
      <c r="J21" s="36">
        <f t="shared" si="1"/>
        <v>0</v>
      </c>
      <c r="K21" s="37"/>
    </row>
    <row r="22" spans="1:11" ht="41" customHeight="1" x14ac:dyDescent="0.35">
      <c r="A22" s="19" t="s">
        <v>193</v>
      </c>
      <c r="B22" s="20" t="s">
        <v>194</v>
      </c>
      <c r="C22" s="20" t="s">
        <v>195</v>
      </c>
      <c r="D22" s="25">
        <v>1</v>
      </c>
      <c r="E22" s="26" t="s">
        <v>77</v>
      </c>
      <c r="F22" s="26" t="s">
        <v>196</v>
      </c>
      <c r="G22" s="21"/>
      <c r="H22" s="21"/>
      <c r="I22" s="36">
        <f t="shared" si="0"/>
        <v>0</v>
      </c>
      <c r="J22" s="36">
        <f t="shared" si="1"/>
        <v>0</v>
      </c>
      <c r="K22" s="37"/>
    </row>
    <row r="23" spans="1:11" ht="41" customHeight="1" x14ac:dyDescent="0.35">
      <c r="A23" s="19" t="s">
        <v>197</v>
      </c>
      <c r="B23" s="20" t="s">
        <v>198</v>
      </c>
      <c r="C23" s="20" t="s">
        <v>199</v>
      </c>
      <c r="D23" s="25">
        <v>4</v>
      </c>
      <c r="E23" s="26" t="s">
        <v>77</v>
      </c>
      <c r="F23" s="26" t="s">
        <v>196</v>
      </c>
      <c r="G23" s="21"/>
      <c r="H23" s="21"/>
      <c r="I23" s="36">
        <f t="shared" si="0"/>
        <v>0</v>
      </c>
      <c r="J23" s="36">
        <f t="shared" si="1"/>
        <v>0</v>
      </c>
      <c r="K23" s="37"/>
    </row>
    <row r="24" spans="1:11" ht="25" customHeight="1" x14ac:dyDescent="0.35">
      <c r="A24" s="24"/>
      <c r="B24" s="27"/>
      <c r="C24" s="28" t="s">
        <v>200</v>
      </c>
      <c r="D24" s="24"/>
      <c r="E24" s="24"/>
      <c r="F24" s="24"/>
      <c r="G24" s="24"/>
      <c r="H24" s="24"/>
      <c r="I24" s="24"/>
      <c r="J24" s="38">
        <f>SUM(J13:J23)</f>
        <v>0</v>
      </c>
      <c r="K24" s="27"/>
    </row>
    <row r="25" spans="1:11" ht="25" customHeight="1" x14ac:dyDescent="0.35">
      <c r="A25" s="113" t="s">
        <v>201</v>
      </c>
      <c r="B25" s="114"/>
      <c r="C25" s="114"/>
      <c r="D25" s="29"/>
      <c r="E25" s="30"/>
      <c r="F25" s="30"/>
      <c r="G25" s="30"/>
      <c r="H25" s="30"/>
      <c r="I25" s="30"/>
      <c r="J25" s="39">
        <f>J24+J11</f>
        <v>0</v>
      </c>
      <c r="K25" s="30"/>
    </row>
  </sheetData>
  <mergeCells count="5">
    <mergeCell ref="A1:K1"/>
    <mergeCell ref="A2:K2"/>
    <mergeCell ref="A3:K3"/>
    <mergeCell ref="A11:C11"/>
    <mergeCell ref="A25:C25"/>
  </mergeCells>
  <phoneticPr fontId="2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G13"/>
  <sheetViews>
    <sheetView workbookViewId="0">
      <pane ySplit="3" topLeftCell="A4" activePane="bottomLeft" state="frozen"/>
      <selection pane="bottomLeft" activeCell="B10" sqref="B10"/>
    </sheetView>
  </sheetViews>
  <sheetFormatPr defaultColWidth="8.69140625" defaultRowHeight="15" customHeight="1" x14ac:dyDescent="0.35"/>
  <cols>
    <col min="1" max="1" width="6.4609375" style="1" customWidth="1"/>
    <col min="2" max="2" width="22" style="1" customWidth="1"/>
    <col min="5" max="5" width="24" style="1" customWidth="1"/>
    <col min="6" max="6" width="11.84375" style="2" customWidth="1"/>
    <col min="7" max="7" width="14.3046875" style="1" customWidth="1"/>
  </cols>
  <sheetData>
    <row r="1" spans="1:7" ht="15" customHeight="1" x14ac:dyDescent="0.35">
      <c r="A1" s="115" t="s">
        <v>202</v>
      </c>
      <c r="B1" s="115"/>
      <c r="C1" s="115"/>
      <c r="D1" s="115"/>
      <c r="E1" s="115"/>
      <c r="F1" s="115"/>
      <c r="G1" s="115"/>
    </row>
    <row r="2" spans="1:7" ht="15" customHeight="1" x14ac:dyDescent="0.35">
      <c r="A2" s="3"/>
      <c r="B2" s="3"/>
      <c r="C2" s="3"/>
      <c r="D2" s="3"/>
      <c r="E2" s="3"/>
      <c r="F2" s="4"/>
      <c r="G2" s="3"/>
    </row>
    <row r="3" spans="1:7" ht="33" customHeight="1" x14ac:dyDescent="0.35">
      <c r="A3" s="5" t="s">
        <v>28</v>
      </c>
      <c r="B3" s="6" t="s">
        <v>3</v>
      </c>
      <c r="C3" s="6" t="s">
        <v>30</v>
      </c>
      <c r="D3" s="6" t="s">
        <v>31</v>
      </c>
      <c r="E3" s="6" t="s">
        <v>203</v>
      </c>
      <c r="F3" s="6" t="s">
        <v>4</v>
      </c>
      <c r="G3" s="7" t="s">
        <v>5</v>
      </c>
    </row>
    <row r="4" spans="1:7" ht="31" customHeight="1" x14ac:dyDescent="0.35">
      <c r="A4" s="8">
        <v>1</v>
      </c>
      <c r="B4" s="9" t="s">
        <v>204</v>
      </c>
      <c r="C4" s="10">
        <v>1</v>
      </c>
      <c r="D4" s="10" t="s">
        <v>205</v>
      </c>
      <c r="E4" s="10" t="s">
        <v>206</v>
      </c>
      <c r="F4" s="11">
        <v>0</v>
      </c>
      <c r="G4" s="12" t="s">
        <v>207</v>
      </c>
    </row>
    <row r="5" spans="1:7" ht="31" customHeight="1" x14ac:dyDescent="0.35">
      <c r="A5" s="13">
        <v>2</v>
      </c>
      <c r="B5" s="9" t="s">
        <v>208</v>
      </c>
      <c r="C5" s="10">
        <v>15</v>
      </c>
      <c r="D5" s="10" t="s">
        <v>209</v>
      </c>
      <c r="E5" s="10" t="s">
        <v>210</v>
      </c>
      <c r="F5" s="11">
        <v>0</v>
      </c>
      <c r="G5" s="12" t="s">
        <v>211</v>
      </c>
    </row>
    <row r="6" spans="1:7" ht="31" customHeight="1" x14ac:dyDescent="0.35">
      <c r="A6" s="8">
        <v>3</v>
      </c>
      <c r="B6" s="9" t="s">
        <v>212</v>
      </c>
      <c r="C6" s="10">
        <v>3</v>
      </c>
      <c r="D6" s="10" t="s">
        <v>213</v>
      </c>
      <c r="E6" s="10" t="s">
        <v>214</v>
      </c>
      <c r="F6" s="11">
        <v>0</v>
      </c>
      <c r="G6" s="12"/>
    </row>
    <row r="7" spans="1:7" ht="31" customHeight="1" x14ac:dyDescent="0.35">
      <c r="A7" s="13">
        <v>4</v>
      </c>
      <c r="B7" s="9" t="s">
        <v>215</v>
      </c>
      <c r="C7" s="10">
        <v>700</v>
      </c>
      <c r="D7" s="10" t="s">
        <v>41</v>
      </c>
      <c r="E7" s="10" t="s">
        <v>216</v>
      </c>
      <c r="F7" s="10">
        <v>0</v>
      </c>
      <c r="G7" s="12"/>
    </row>
    <row r="8" spans="1:7" ht="31" customHeight="1" x14ac:dyDescent="0.35">
      <c r="A8" s="8">
        <v>5</v>
      </c>
      <c r="B8" s="9" t="s">
        <v>217</v>
      </c>
      <c r="C8" s="10">
        <v>700</v>
      </c>
      <c r="D8" s="10" t="s">
        <v>41</v>
      </c>
      <c r="E8" s="10" t="s">
        <v>216</v>
      </c>
      <c r="F8" s="11">
        <v>0</v>
      </c>
      <c r="G8" s="12"/>
    </row>
    <row r="9" spans="1:7" ht="31" customHeight="1" x14ac:dyDescent="0.35">
      <c r="A9" s="13">
        <v>6</v>
      </c>
      <c r="B9" s="9" t="s">
        <v>218</v>
      </c>
      <c r="C9" s="10">
        <v>1</v>
      </c>
      <c r="D9" s="10" t="s">
        <v>205</v>
      </c>
      <c r="E9" s="10" t="s">
        <v>219</v>
      </c>
      <c r="F9" s="11">
        <v>0</v>
      </c>
      <c r="G9" s="12"/>
    </row>
    <row r="10" spans="1:7" ht="31" customHeight="1" x14ac:dyDescent="0.35">
      <c r="A10" s="8">
        <v>7</v>
      </c>
      <c r="B10" s="9" t="s">
        <v>220</v>
      </c>
      <c r="C10" s="10">
        <v>1</v>
      </c>
      <c r="D10" s="10" t="s">
        <v>205</v>
      </c>
      <c r="E10" s="10" t="s">
        <v>221</v>
      </c>
      <c r="F10" s="11">
        <v>0</v>
      </c>
      <c r="G10" s="12"/>
    </row>
    <row r="11" spans="1:7" ht="31" customHeight="1" x14ac:dyDescent="0.35">
      <c r="A11" s="13">
        <v>8</v>
      </c>
      <c r="B11" s="9" t="s">
        <v>222</v>
      </c>
      <c r="C11" s="10">
        <v>1</v>
      </c>
      <c r="D11" s="10" t="s">
        <v>144</v>
      </c>
      <c r="E11" s="10">
        <v>1000</v>
      </c>
      <c r="F11" s="11">
        <v>0</v>
      </c>
      <c r="G11" s="12"/>
    </row>
    <row r="12" spans="1:7" ht="31" customHeight="1" x14ac:dyDescent="0.35">
      <c r="A12" s="116" t="s">
        <v>24</v>
      </c>
      <c r="B12" s="117"/>
      <c r="C12" s="117"/>
      <c r="D12" s="117"/>
      <c r="E12" s="117"/>
      <c r="F12" s="14">
        <f>SUM(F4:F11)</f>
        <v>0</v>
      </c>
      <c r="G12" s="15"/>
    </row>
    <row r="13" spans="1:7" ht="15" customHeight="1" x14ac:dyDescent="0.35">
      <c r="A13" s="3"/>
      <c r="B13" s="3"/>
      <c r="C13" s="3"/>
      <c r="D13" s="3"/>
      <c r="E13" s="3"/>
      <c r="F13" s="4"/>
      <c r="G13" s="3"/>
    </row>
  </sheetData>
  <mergeCells count="2">
    <mergeCell ref="A1:G1"/>
    <mergeCell ref="A12:E12"/>
  </mergeCells>
  <phoneticPr fontId="2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4</vt:i4>
      </vt:variant>
    </vt:vector>
  </HeadingPairs>
  <TitlesOfParts>
    <vt:vector size="8" baseType="lpstr">
      <vt:lpstr>汇总</vt:lpstr>
      <vt:lpstr>硬装办公</vt:lpstr>
      <vt:lpstr>强弱电办公</vt:lpstr>
      <vt:lpstr>措施项目报价</vt:lpstr>
      <vt:lpstr>汇总!_FilterDatabase</vt:lpstr>
      <vt:lpstr>硬装办公!_FilterDatabase</vt:lpstr>
      <vt:lpstr>汇总!Print_Area</vt:lpstr>
      <vt:lpstr>汇总!Print_Titles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jasmin</cp:lastModifiedBy>
  <dcterms:created xsi:type="dcterms:W3CDTF">2006-09-16T00:00:00Z</dcterms:created>
  <dcterms:modified xsi:type="dcterms:W3CDTF">2024-01-26T06:47:14Z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