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D:\工作\人工智能小镇装修\招标采购\办公区域装修\"/>
    </mc:Choice>
  </mc:AlternateContent>
  <xr:revisionPtr revIDLastSave="0" documentId="13_ncr:1_{1BF08AC1-FCB7-40AE-B497-6C79A4A23898}" xr6:coauthVersionLast="47" xr6:coauthVersionMax="47" xr10:uidLastSave="{00000000-0000-0000-0000-000000000000}"/>
  <bookViews>
    <workbookView xWindow="-110" yWindow="-110" windowWidth="22620" windowHeight="13500" xr2:uid="{00000000-000D-0000-FFFF-FFFF00000000}"/>
  </bookViews>
  <sheets>
    <sheet name="汇总" sheetId="62" r:id="rId1"/>
    <sheet name="硬装办公" sheetId="72" r:id="rId2"/>
    <sheet name="强弱电办公" sheetId="75" r:id="rId3"/>
    <sheet name="措施项目报价" sheetId="61" r:id="rId4"/>
  </sheets>
  <externalReferences>
    <externalReference r:id="rId5"/>
  </externalReferences>
  <definedNames>
    <definedName name="_xlnm._FilterDatabase" localSheetId="0" hidden="1">汇总!$A$4:$D$12</definedName>
    <definedName name="_xlnm._FilterDatabase" localSheetId="1" hidden="1">硬装办公!$A$5:$K$51</definedName>
    <definedName name="_xlnm.Print_Area" localSheetId="0">汇总!$A$1:$D$12</definedName>
    <definedName name="_xlnm.Print_Titles" localSheetId="0">汇总!$1:$4</definedName>
    <definedName name="电气主材">OFFSET([1]电气设置!$D$2,1,MATCH([1]电气计算!XFD1,[1]电气设置!$D$2:$IV$2,0)-1,500,1)</definedName>
    <definedName name="电气主材分类">OFFSET([1]电气设置!$D$2,0,0,1,COLUMN([1]电气设置!$J$2)-COLUMN([1]电气设置!$D$2))</definedName>
    <definedName name="管线单位">OFFSET(OFFSET([1]电气设置!$A$1,1,0),0,0,10000,1)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61" l="1"/>
  <c r="J20" i="75"/>
  <c r="J19" i="75"/>
  <c r="J18" i="75"/>
  <c r="I18" i="75"/>
  <c r="J17" i="75"/>
  <c r="I17" i="75"/>
  <c r="J16" i="75"/>
  <c r="I16" i="75"/>
  <c r="J15" i="75"/>
  <c r="I15" i="75"/>
  <c r="J14" i="75"/>
  <c r="I14" i="75"/>
  <c r="J13" i="75"/>
  <c r="I13" i="75"/>
  <c r="J11" i="75"/>
  <c r="J10" i="75"/>
  <c r="I10" i="75"/>
  <c r="J9" i="75"/>
  <c r="I9" i="75"/>
  <c r="J8" i="75"/>
  <c r="I8" i="75"/>
  <c r="J7" i="75"/>
  <c r="I7" i="75"/>
  <c r="J6" i="75"/>
  <c r="I6" i="75"/>
  <c r="J51" i="72"/>
  <c r="J50" i="72"/>
  <c r="J49" i="72"/>
  <c r="I49" i="72"/>
  <c r="J48" i="72"/>
  <c r="I48" i="72"/>
  <c r="J47" i="72"/>
  <c r="I47" i="72"/>
  <c r="J46" i="72"/>
  <c r="I46" i="72"/>
  <c r="J45" i="72"/>
  <c r="I45" i="72"/>
  <c r="J43" i="72"/>
  <c r="J42" i="72"/>
  <c r="I42" i="72"/>
  <c r="J41" i="72"/>
  <c r="I41" i="72"/>
  <c r="J39" i="72"/>
  <c r="J38" i="72"/>
  <c r="I38" i="72"/>
  <c r="J37" i="72"/>
  <c r="I37" i="72"/>
  <c r="J36" i="72"/>
  <c r="I36" i="72"/>
  <c r="J35" i="72"/>
  <c r="I35" i="72"/>
  <c r="J33" i="72"/>
  <c r="J32" i="72"/>
  <c r="I32" i="72"/>
  <c r="J31" i="72"/>
  <c r="I31" i="72"/>
  <c r="J30" i="72"/>
  <c r="I30" i="72"/>
  <c r="J28" i="72"/>
  <c r="J27" i="72"/>
  <c r="I27" i="72"/>
  <c r="J26" i="72"/>
  <c r="I26" i="72"/>
  <c r="J25" i="72"/>
  <c r="I25" i="72"/>
  <c r="J24" i="72"/>
  <c r="I24" i="72"/>
  <c r="J23" i="72"/>
  <c r="I23" i="72"/>
  <c r="J22" i="72"/>
  <c r="I22" i="72"/>
  <c r="J21" i="72"/>
  <c r="I21" i="72"/>
  <c r="J20" i="72"/>
  <c r="I20" i="72"/>
  <c r="J19" i="72"/>
  <c r="I19" i="72"/>
  <c r="J18" i="72"/>
  <c r="I18" i="72"/>
  <c r="J17" i="72"/>
  <c r="I17" i="72"/>
  <c r="J16" i="72"/>
  <c r="I16" i="72"/>
  <c r="J15" i="72"/>
  <c r="I15" i="72"/>
  <c r="J14" i="72"/>
  <c r="I14" i="72"/>
  <c r="J12" i="72"/>
  <c r="J11" i="72"/>
  <c r="I11" i="72"/>
  <c r="J10" i="72"/>
  <c r="I10" i="72"/>
  <c r="J9" i="72"/>
  <c r="I9" i="72"/>
  <c r="J8" i="72"/>
  <c r="I8" i="72"/>
  <c r="J7" i="72"/>
  <c r="I7" i="72"/>
  <c r="J6" i="72"/>
  <c r="I6" i="72"/>
  <c r="C12" i="62"/>
  <c r="C11" i="62"/>
  <c r="C10" i="62"/>
  <c r="C9" i="62"/>
  <c r="C8" i="62"/>
  <c r="C7" i="62"/>
  <c r="C6" i="62"/>
</calcChain>
</file>

<file path=xl/sharedStrings.xml><?xml version="1.0" encoding="utf-8"?>
<sst xmlns="http://schemas.openxmlformats.org/spreadsheetml/2006/main" count="338" uniqueCount="216">
  <si>
    <r>
      <rPr>
        <b/>
        <u/>
        <sz val="16"/>
        <rFont val="微软雅黑"/>
        <family val="2"/>
        <charset val="134"/>
      </rPr>
      <t xml:space="preserve">                        装修项目报价清单 </t>
    </r>
    <r>
      <rPr>
        <b/>
        <u/>
        <sz val="11"/>
        <color rgb="FFFF0000"/>
        <rFont val="微软雅黑"/>
        <family val="2"/>
        <charset val="134"/>
      </rPr>
      <t xml:space="preserve">
</t>
    </r>
  </si>
  <si>
    <t>建设单位：     杭州启真未来科技发展有限公司</t>
  </si>
  <si>
    <t>报价单位：</t>
  </si>
  <si>
    <t>编制时间：2023/12 /16</t>
  </si>
  <si>
    <t>Item  
项</t>
  </si>
  <si>
    <t>Description 
內容</t>
  </si>
  <si>
    <t>Amount
合价</t>
  </si>
  <si>
    <t>Remark
备注</t>
  </si>
  <si>
    <t>1</t>
  </si>
  <si>
    <t>分部分项合计</t>
  </si>
  <si>
    <t>1.2</t>
  </si>
  <si>
    <t>硬装项目部分</t>
  </si>
  <si>
    <t>1.7</t>
  </si>
  <si>
    <t>强弱电部分</t>
  </si>
  <si>
    <t>2</t>
  </si>
  <si>
    <t>措施费部分</t>
  </si>
  <si>
    <t>3</t>
  </si>
  <si>
    <t>管理费</t>
  </si>
  <si>
    <t>4</t>
  </si>
  <si>
    <t>增值税</t>
  </si>
  <si>
    <t>5</t>
  </si>
  <si>
    <t>Total</t>
  </si>
  <si>
    <t xml:space="preserve">办公场所及共享办公区装修项目清单 </t>
  </si>
  <si>
    <t>建设单位：杭州启真未来科技发展有限公司</t>
  </si>
  <si>
    <t>Item  项</t>
  </si>
  <si>
    <t>Characteristics
特征</t>
  </si>
  <si>
    <t>Qty 
数量</t>
  </si>
  <si>
    <t>Unit 
单位</t>
  </si>
  <si>
    <t xml:space="preserve"> Brand
 品牌</t>
  </si>
  <si>
    <t>Material Unit Price
材料单价</t>
  </si>
  <si>
    <t>Installation Unit Price
安裝单价</t>
  </si>
  <si>
    <t>Unit Price
综合单价</t>
  </si>
  <si>
    <t>备注</t>
  </si>
  <si>
    <t>一</t>
  </si>
  <si>
    <t>拆旧工程</t>
  </si>
  <si>
    <t>1.1</t>
  </si>
  <si>
    <t>拆石膏板墙</t>
  </si>
  <si>
    <t>1.拆除石膏板隔墙
2.清理龙骨及固定件
3.垃圾打包外运</t>
  </si>
  <si>
    <t>平方</t>
  </si>
  <si>
    <t>/</t>
  </si>
  <si>
    <t>吧台拆除</t>
  </si>
  <si>
    <t xml:space="preserve">1、原水吧台 下柜6.3米上柜6米                2.木石结构操作台4米               3.拆除清理
4.垃圾打包外运                   </t>
  </si>
  <si>
    <t>m</t>
  </si>
  <si>
    <t>1.3</t>
  </si>
  <si>
    <t>背景墙拆除</t>
  </si>
  <si>
    <t>1.原木结构造型背景墙
2.长5.3米，高2.8米 ，厚240 MM        
3.拆除清理
4.垃圾打包外运</t>
  </si>
  <si>
    <t>㎡</t>
  </si>
  <si>
    <t>1.4</t>
  </si>
  <si>
    <t>玻璃隔断拆除</t>
  </si>
  <si>
    <t>1.铝合金单波隔断           2.拆除清理                          3.固定件清除干净  
4.垃圾打包外运</t>
  </si>
  <si>
    <t>1.5</t>
  </si>
  <si>
    <t>吊顶拆除</t>
  </si>
  <si>
    <t>1.拆除石膏板吊顶
2.清理龙骨及固定件
3.垃圾打包外运</t>
  </si>
  <si>
    <t>1.6</t>
  </si>
  <si>
    <t>其他清理</t>
  </si>
  <si>
    <t>1.现场遗留物清理</t>
  </si>
  <si>
    <t>项</t>
  </si>
  <si>
    <t>小计：</t>
  </si>
  <si>
    <t>二</t>
  </si>
  <si>
    <t>墙面工程</t>
  </si>
  <si>
    <t>2.3</t>
  </si>
  <si>
    <t>弧形轻钢龙骨石膏板隔墙</t>
  </si>
  <si>
    <t>1.骨架：轻钢龙骨
2.双层石膏板               
3.内衬岩棉隔音绵
4.高度到顶</t>
  </si>
  <si>
    <t>泰山</t>
  </si>
  <si>
    <t>轻钢龙骨石膏板隔墙</t>
  </si>
  <si>
    <t>2.5</t>
  </si>
  <si>
    <t>玻璃框基础制作</t>
  </si>
  <si>
    <t>1.骨架：轻钢龙骨
2.基层：助燃板
3.饰面：9.5mm石膏板
4.制作玻璃卡槽</t>
  </si>
  <si>
    <t>2.6</t>
  </si>
  <si>
    <t>门套基层</t>
  </si>
  <si>
    <t xml:space="preserve">1.1.8阻燃板，
2.双层调直
3.发泡剂填缝              </t>
  </si>
  <si>
    <t>2.7</t>
  </si>
  <si>
    <t>墙面玻璃</t>
  </si>
  <si>
    <t>1.10mm钢化清波
2.玻璃胶对缝
3.卡条固定
4.局部贴乳白色玻璃膜</t>
  </si>
  <si>
    <t>定制</t>
  </si>
  <si>
    <t>墙面热弯玻璃</t>
  </si>
  <si>
    <t xml:space="preserve">1.10mm清波
2.玻璃胶对缝
3.卡条固定
</t>
  </si>
  <si>
    <t>组</t>
  </si>
  <si>
    <t>铝合金隔断</t>
  </si>
  <si>
    <t>2.8</t>
  </si>
  <si>
    <t>定制无漆套装门（单开门）</t>
  </si>
  <si>
    <t xml:space="preserve">1.材质：套装门
2.高度2.4米平板门
3.黑色分体式把手锁具
4.加厚黑色子母合页3片/门                  5.强磁门吸
6.门套线60MM宽                 </t>
  </si>
  <si>
    <t>套</t>
  </si>
  <si>
    <t>定制无漆套装门（双开门）</t>
  </si>
  <si>
    <t>定制茶室移门</t>
  </si>
  <si>
    <t xml:space="preserve">1.材质：木质移门
2.高度2.2米木框羊皮膜移门
                 </t>
  </si>
  <si>
    <t>3.7</t>
  </si>
  <si>
    <t>金属踢脚线</t>
  </si>
  <si>
    <t xml:space="preserve">1.踢脚线高度:50mm
2.成品铝合金踢脚线，表面哑光处理               
3.5厚阻燃板
</t>
  </si>
  <si>
    <t>定制品</t>
  </si>
  <si>
    <t>2.10</t>
  </si>
  <si>
    <t>墙面面油漆</t>
  </si>
  <si>
    <t>1.基层类型：内墙面、柱子、石膏板隔墙
2.刮腻子遍数：满批腻子2遍
3.内墙面、柱子满挂抗裂网格布                      
4.石膏板接缝处挂抗裂网格布           
5.油漆品种、刷漆遍数:一底二面
6.部位:墙面</t>
  </si>
  <si>
    <t>立邦净味二合一</t>
  </si>
  <si>
    <t>新增门洞（玻璃）</t>
  </si>
  <si>
    <t>1.原貌：铝合金双玻百叶隔断
2.修改工艺：拆除原隔断玻璃，新制型材门框增加无漆门
3.尺寸要求2400*900</t>
  </si>
  <si>
    <t>个</t>
  </si>
  <si>
    <t>新增门洞（石膏板墙面）</t>
  </si>
  <si>
    <t>1.原貌：石膏板隔墙
2.修改工艺：定位拆除门洞制作门套基层，安装无漆门
3.尺寸要求2400*900</t>
  </si>
  <si>
    <t>三</t>
  </si>
  <si>
    <t>柜体吧台工程</t>
  </si>
  <si>
    <t>2.11</t>
  </si>
  <si>
    <t>咖啡吧台柜</t>
  </si>
  <si>
    <t>1.安装部位:咖啡区
2.免漆板柜体深度600-800
3.外围木饰面装饰饰面
4.石材台面</t>
  </si>
  <si>
    <t>电梯厅，休闲办公区/开放办公区墙面</t>
  </si>
  <si>
    <t>2.12</t>
  </si>
  <si>
    <t>咖啡操作台</t>
  </si>
  <si>
    <t>1.安装部位:咖啡区
2.免漆板柜体600
3.定制柜门
4.石材台面</t>
  </si>
  <si>
    <t>2.13</t>
  </si>
  <si>
    <t>吊柜</t>
  </si>
  <si>
    <t>1.安装部位:咖啡区
2.墙面装饰吊柜
3.外围木饰面装饰饰面
4.石材台面</t>
  </si>
  <si>
    <t>主辅楼梯门禁</t>
  </si>
  <si>
    <t>顶面工程</t>
  </si>
  <si>
    <t>3.1</t>
  </si>
  <si>
    <t>轻钢龙骨石膏板吊顶</t>
  </si>
  <si>
    <t>1.吊顶形式：平吊
2.主龙骨（承载龙骨 ）：50*15*1.2mm        3.次龙骨（覆面龙骨）：50*19*0.5mm         4.吊杆规格：φ8全牙镀锌吊杆                  5.吊顶高度3-3.15m；
6.平板、侧板：9.5mm单层防潮纸面厚石膏板                 7.含伸缩缝处理；
8.其他说明:报价包含灯孔、喷淋、排风口等设备一切开孔费用</t>
  </si>
  <si>
    <t>3.10</t>
  </si>
  <si>
    <t>软膜天花顶</t>
  </si>
  <si>
    <t>1.木工基层
2.卡龙安装
3.定制软膜
4.灯珠安装，含驱动，色温6000K</t>
  </si>
  <si>
    <t>顶面喷漆</t>
  </si>
  <si>
    <t>顶面油漆</t>
  </si>
  <si>
    <t>1.基层类型:石膏板
2.腻子种类:建筑腻子
3.刮腻子遍数:两遍
4.油漆品种、刷漆遍数:乳胶漆，一底二面
5.部位:顶面</t>
  </si>
  <si>
    <t>地面工程</t>
  </si>
  <si>
    <t>4.7</t>
  </si>
  <si>
    <t>地面找平</t>
  </si>
  <si>
    <t>1.找平层厚度：3mm~5mm
2.水泥自流平</t>
  </si>
  <si>
    <t>修补+自流平</t>
  </si>
  <si>
    <t>4.8</t>
  </si>
  <si>
    <t>PVC地面</t>
  </si>
  <si>
    <t xml:space="preserve">1.材料类型：片材
2.厚度：0.2mm              3.基层：找平后的地面                   </t>
  </si>
  <si>
    <t>同质透心</t>
  </si>
  <si>
    <t>卷材+片材拼色</t>
  </si>
  <si>
    <t>8</t>
  </si>
  <si>
    <t>其他</t>
  </si>
  <si>
    <t>8.1</t>
  </si>
  <si>
    <t>半遮光卷帘</t>
  </si>
  <si>
    <t>1.材质：阳光面料
2.规格：加厚面料
3.颜色：选样</t>
  </si>
  <si>
    <t>所有外窗</t>
  </si>
  <si>
    <t>8.2</t>
  </si>
  <si>
    <t>筒灯</t>
  </si>
  <si>
    <t>1.类型：LED同等
2.规格：12W、6000K
3.开孔尺寸：120mm
4.图纸编码：L1</t>
  </si>
  <si>
    <t>欧普同等</t>
  </si>
  <si>
    <t>图纸L1部分更换为筒灯</t>
  </si>
  <si>
    <t>8.4</t>
  </si>
  <si>
    <t>20mm线型灯</t>
  </si>
  <si>
    <t>1.类型：LED线型灯
2.规格：9W/20mm、6500K
3.开孔尺寸：/
4.图纸编码：L3
5.含变压器（驱动电源）     6.铝合金框</t>
  </si>
  <si>
    <t>米</t>
  </si>
  <si>
    <t xml:space="preserve">欧普同等 </t>
  </si>
  <si>
    <t>100mm线型灯</t>
  </si>
  <si>
    <t>1.类型：LED线型灯
2.规格：9W/100mm、6500K
3.开孔尺寸：/
4.图纸编码：L3
5.含变压器（驱动电源）     6.铝合金框</t>
  </si>
  <si>
    <t>8.6</t>
  </si>
  <si>
    <t>天花应急筒灯</t>
  </si>
  <si>
    <t>1.类型：应急筒灯
2.规格：12W、6000K
3.开孔尺寸：120mm
4.要求：续航90分钟以上，符合消防规范
4.图纸编码：L6</t>
  </si>
  <si>
    <t>合计：</t>
  </si>
  <si>
    <t>办公场所及共享办公区装修项目水电清单</t>
  </si>
  <si>
    <t>水电铺设工程</t>
  </si>
  <si>
    <t>强电布置线路</t>
  </si>
  <si>
    <t>1.名称:电气配线
2.配线形式:管内/桥架
3.型号:BV-1.5/2.5/4               4.名称:电线管
5.材质:JDG
6.规格:DN20/25/32               7.配管开槽                 
8.名称:热镀锌钢制桥架
9.规格:300*100/200*100</t>
  </si>
  <si>
    <t>中策</t>
  </si>
  <si>
    <t>弱电布置线路</t>
  </si>
  <si>
    <t>1.名称:弱电配线
2.配线形式:管内/桥架
3.型号:六类8芯双绞              4.名称:电线管
5.材质:JDG
6.规格:DN20/25/32               7.配管开槽                 
8.名称:热镀锌钢制桥架
9.规格:300*100/200*100</t>
  </si>
  <si>
    <t>秋叶原</t>
  </si>
  <si>
    <t>配电箱空开</t>
  </si>
  <si>
    <t xml:space="preserve">1.名称:配电箱
2.安装形式:暗装
3.规格：按照电力系统图配置              4.名称:漏保/断路器
5.正泰/德力西
               </t>
  </si>
  <si>
    <t>德力西/正泰</t>
  </si>
  <si>
    <t>给水布管</t>
  </si>
  <si>
    <t>1.安装部位:室内
2.介质:给水
3.材质、规格:PPR管DN32/25/20
4.连接形式:热熔连接</t>
  </si>
  <si>
    <t>卫星管材</t>
  </si>
  <si>
    <t>排水布管</t>
  </si>
  <si>
    <t>1.安装部位:室内
2.介质:排水
3.材质、规格:PVC管DN110/75/50
4.连接形式:热熔连接</t>
  </si>
  <si>
    <t>中财管材</t>
  </si>
  <si>
    <t>一楼小计</t>
  </si>
  <si>
    <t>安装工程</t>
  </si>
  <si>
    <t>网络、监控调试</t>
  </si>
  <si>
    <t>组网调试</t>
  </si>
  <si>
    <t>3.2</t>
  </si>
  <si>
    <t>墙面开关面板</t>
  </si>
  <si>
    <t>1.86型白色大翘板单联
2.品牌：公牛
3.根据实际控制点位选择合适键位</t>
  </si>
  <si>
    <t>公牛</t>
  </si>
  <si>
    <t>3.3</t>
  </si>
  <si>
    <t>墙面插座</t>
  </si>
  <si>
    <t>1.86型白色悟空10A插座面板
2.品牌：公牛
3.根据实际控制点位选择合适键位</t>
  </si>
  <si>
    <t>3.4</t>
  </si>
  <si>
    <t>工位排插</t>
  </si>
  <si>
    <t>1.20孔排插板（无线）
2.品牌：公牛
3.根据实际控制点位选择合适键位</t>
  </si>
  <si>
    <t>3.5</t>
  </si>
  <si>
    <t>室内摄像头</t>
  </si>
  <si>
    <t>1.半球式摄像机
2.品牌：海康威视</t>
  </si>
  <si>
    <t>海康威视</t>
  </si>
  <si>
    <t>3.6</t>
  </si>
  <si>
    <t>网络录像家</t>
  </si>
  <si>
    <t xml:space="preserve">1、品牌：海康威视
2.硬盘配置：16T
</t>
  </si>
  <si>
    <t>台</t>
  </si>
  <si>
    <t>水电部分合计</t>
  </si>
  <si>
    <t xml:space="preserve">措 施 项 目 费 用 清 单 报 价 表   </t>
  </si>
  <si>
    <t>Method of calculation
费用的计取方式</t>
  </si>
  <si>
    <t>安全防护、文明施工费：</t>
  </si>
  <si>
    <t>Lot</t>
  </si>
  <si>
    <t>1.1~1.6合计</t>
  </si>
  <si>
    <t>现场防火</t>
  </si>
  <si>
    <t>Set</t>
  </si>
  <si>
    <t>30套灭火器</t>
  </si>
  <si>
    <t>灭火器</t>
  </si>
  <si>
    <t>垃圾清运</t>
  </si>
  <si>
    <t>车次</t>
  </si>
  <si>
    <t>25车次；每次1400</t>
  </si>
  <si>
    <t>大型机械进出场费</t>
  </si>
  <si>
    <t>次</t>
  </si>
  <si>
    <t>脚手架费</t>
  </si>
  <si>
    <t>天</t>
  </si>
  <si>
    <t>施工天数对脚手架的需求
300/天</t>
  </si>
  <si>
    <t>已完工程保护费</t>
  </si>
  <si>
    <t>成品保护</t>
  </si>
  <si>
    <t>板材保护</t>
  </si>
  <si>
    <t>设计深化费</t>
  </si>
  <si>
    <t>制图及深化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</si>
</sst>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77" formatCode="_ &quot;￥&quot;* #,##0.00_ ;_ &quot;￥&quot;* \-#,##0.00_ ;_ &quot;￥&quot;* &quot;-&quot;??_ ;_ @_ "/>
    <numFmt numFmtId="178" formatCode="&quot;￥&quot;\ #,##0;\-&quot;￥&quot;\ #,##0"/>
    <numFmt numFmtId="179" formatCode="0_);[Red]\(0\)"/>
    <numFmt numFmtId="180" formatCode="_-* #,##0_-;\-* #,##0_-;_-* &quot;-&quot;_-;_-@_-"/>
    <numFmt numFmtId="181" formatCode="0.00_ "/>
    <numFmt numFmtId="182" formatCode="0.00_);[Red]\(0.00\)"/>
    <numFmt numFmtId="183" formatCode="#,##0.00_ "/>
  </numFmts>
  <fonts count="59">
    <font>
      <sz val="12"/>
      <name val="宋体"/>
      <charset val="134"/>
    </font>
    <font>
      <b/>
      <sz val="11"/>
      <name val="微软雅黑"/>
      <family val="2"/>
      <charset val="134"/>
    </font>
    <font>
      <sz val="11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1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rgb="FF000000"/>
      <name val="宋体"/>
      <family val="3"/>
      <charset val="134"/>
    </font>
    <font>
      <b/>
      <sz val="11"/>
      <color rgb="FF000000"/>
      <name val="Arial"/>
      <family val="2"/>
    </font>
    <font>
      <b/>
      <sz val="10"/>
      <color rgb="FF000000"/>
      <name val="宋体"/>
      <family val="3"/>
      <charset val="134"/>
      <scheme val="minor"/>
    </font>
    <font>
      <b/>
      <sz val="14"/>
      <color rgb="FF000000"/>
      <name val="宋体"/>
      <family val="3"/>
      <charset val="134"/>
      <scheme val="minor"/>
    </font>
    <font>
      <b/>
      <sz val="10"/>
      <color theme="0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1"/>
      <color theme="1" tint="4.9989318521683403E-2"/>
      <name val="华文细黑"/>
      <family val="3"/>
      <charset val="134"/>
    </font>
    <font>
      <sz val="12"/>
      <name val="华文细黑"/>
      <family val="3"/>
      <charset val="134"/>
    </font>
    <font>
      <b/>
      <sz val="12"/>
      <name val="宋体"/>
      <family val="3"/>
      <charset val="134"/>
    </font>
    <font>
      <b/>
      <u/>
      <sz val="16"/>
      <name val="微软雅黑"/>
      <family val="2"/>
      <charset val="134"/>
    </font>
    <font>
      <b/>
      <u/>
      <sz val="11"/>
      <color rgb="FFFF0000"/>
      <name val="微软雅黑"/>
      <family val="2"/>
      <charset val="134"/>
    </font>
    <font>
      <b/>
      <sz val="11"/>
      <color theme="1" tint="4.9989318521683403E-2"/>
      <name val="微软雅黑"/>
      <family val="2"/>
      <charset val="134"/>
    </font>
    <font>
      <sz val="11"/>
      <color theme="1" tint="4.9989318521683403E-2"/>
      <name val="微软雅黑"/>
      <family val="2"/>
      <charset val="134"/>
    </font>
    <font>
      <b/>
      <sz val="12"/>
      <color indexed="8"/>
      <name val="微软雅黑"/>
      <family val="2"/>
      <charset val="134"/>
    </font>
    <font>
      <b/>
      <sz val="12"/>
      <name val="微软雅黑"/>
      <family val="2"/>
      <charset val="134"/>
    </font>
    <font>
      <sz val="12"/>
      <color indexed="8"/>
      <name val="微软雅黑"/>
      <family val="2"/>
      <charset val="134"/>
    </font>
    <font>
      <sz val="12"/>
      <name val="微软雅黑"/>
      <family val="2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Osaka"/>
      <family val="1"/>
    </font>
    <font>
      <sz val="11"/>
      <color indexed="10"/>
      <name val="Calibri"/>
      <family val="2"/>
    </font>
    <font>
      <sz val="11"/>
      <color indexed="62"/>
      <name val="宋体"/>
      <family val="3"/>
      <charset val="134"/>
    </font>
    <font>
      <sz val="10"/>
      <name val="Arial"/>
      <family val="2"/>
    </font>
    <font>
      <b/>
      <sz val="11"/>
      <color indexed="56"/>
      <name val="宋体"/>
      <family val="3"/>
      <charset val="134"/>
    </font>
    <font>
      <sz val="10"/>
      <name val="Helv"/>
      <family val="2"/>
    </font>
    <font>
      <sz val="11"/>
      <color indexed="9"/>
      <name val="宋体"/>
      <family val="3"/>
      <charset val="134"/>
    </font>
    <font>
      <sz val="12"/>
      <name val="Times New Roman"/>
      <family val="1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新細明體"/>
      <charset val="136"/>
    </font>
    <font>
      <sz val="10"/>
      <color theme="1"/>
      <name val="Frutiger 45 Light"/>
      <family val="1"/>
    </font>
    <font>
      <sz val="12"/>
      <color indexed="8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8"/>
      <name val="Calibri"/>
      <family val="2"/>
    </font>
    <font>
      <sz val="9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1"/>
      </patternFill>
    </fill>
    <fill>
      <patternFill patternType="solid">
        <fgColor theme="0"/>
        <bgColor indexed="1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6">
    <xf numFmtId="0" fontId="0" fillId="0" borderId="0">
      <alignment vertical="center"/>
    </xf>
    <xf numFmtId="43" fontId="57" fillId="0" borderId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0" borderId="0"/>
    <xf numFmtId="3" fontId="32" fillId="0" borderId="0">
      <alignment vertical="top"/>
    </xf>
    <xf numFmtId="0" fontId="33" fillId="13" borderId="16" applyNumberFormat="0" applyAlignment="0" applyProtection="0">
      <alignment vertical="center"/>
    </xf>
    <xf numFmtId="0" fontId="29" fillId="0" borderId="0">
      <alignment vertical="center"/>
    </xf>
    <xf numFmtId="178" fontId="34" fillId="0" borderId="0" applyFont="0" applyFill="0" applyBorder="0" applyAlignment="0" applyProtection="0"/>
    <xf numFmtId="0" fontId="35" fillId="0" borderId="17" applyNumberFormat="0" applyFill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6" fillId="0" borderId="0"/>
    <xf numFmtId="0" fontId="37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8" fillId="0" borderId="0"/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57" fillId="0" borderId="0"/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29" borderId="16" applyNumberFormat="0" applyAlignment="0" applyProtection="0">
      <alignment vertical="center"/>
    </xf>
    <xf numFmtId="0" fontId="41" fillId="30" borderId="18" applyNumberFormat="0" applyAlignment="0" applyProtection="0">
      <alignment vertical="center"/>
    </xf>
    <xf numFmtId="179" fontId="34" fillId="0" borderId="0" applyFont="0" applyFill="0" applyBorder="0" applyAlignment="0" applyProtection="0"/>
    <xf numFmtId="177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4" fillId="0" borderId="19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43" fontId="57" fillId="0" borderId="0" applyFont="0" applyFill="0" applyBorder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8" fillId="0" borderId="0"/>
    <xf numFmtId="0" fontId="32" fillId="0" borderId="0">
      <alignment vertical="top"/>
    </xf>
    <xf numFmtId="0" fontId="34" fillId="0" borderId="0"/>
    <xf numFmtId="0" fontId="29" fillId="0" borderId="0">
      <alignment vertical="center"/>
    </xf>
    <xf numFmtId="0" fontId="29" fillId="0" borderId="0">
      <alignment vertical="center"/>
    </xf>
    <xf numFmtId="0" fontId="34" fillId="0" borderId="0">
      <alignment vertical="center"/>
    </xf>
    <xf numFmtId="0" fontId="49" fillId="0" borderId="0"/>
    <xf numFmtId="0" fontId="29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0" fillId="0" borderId="0"/>
    <xf numFmtId="0" fontId="39" fillId="14" borderId="0" applyNumberFormat="0" applyBorder="0" applyAlignment="0" applyProtection="0">
      <alignment vertical="center"/>
    </xf>
    <xf numFmtId="0" fontId="50" fillId="32" borderId="22" applyNumberFormat="0" applyFont="0" applyAlignment="0" applyProtection="0">
      <alignment vertical="center"/>
    </xf>
    <xf numFmtId="0" fontId="51" fillId="29" borderId="23" applyNumberFormat="0" applyAlignment="0" applyProtection="0">
      <alignment vertical="center"/>
    </xf>
    <xf numFmtId="4" fontId="34" fillId="0" borderId="5">
      <alignment wrapText="1"/>
    </xf>
    <xf numFmtId="0" fontId="57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2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0" fillId="0" borderId="0">
      <alignment vertical="center"/>
    </xf>
    <xf numFmtId="0" fontId="57" fillId="0" borderId="0"/>
    <xf numFmtId="0" fontId="57" fillId="0" borderId="0"/>
    <xf numFmtId="0" fontId="57" fillId="0" borderId="0">
      <alignment vertical="center"/>
    </xf>
    <xf numFmtId="0" fontId="57" fillId="0" borderId="0"/>
    <xf numFmtId="43" fontId="57" fillId="0" borderId="0" applyFont="0" applyFill="0" applyBorder="0" applyAlignment="0" applyProtection="0">
      <alignment vertical="center"/>
    </xf>
    <xf numFmtId="43" fontId="5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180" fontId="57" fillId="0" borderId="0" applyFont="0" applyFill="0" applyBorder="0" applyAlignment="0" applyProtection="0"/>
    <xf numFmtId="0" fontId="36" fillId="0" borderId="0"/>
    <xf numFmtId="0" fontId="55" fillId="0" borderId="0">
      <alignment vertical="center"/>
    </xf>
    <xf numFmtId="0" fontId="57" fillId="0" borderId="0"/>
    <xf numFmtId="0" fontId="57" fillId="0" borderId="0"/>
    <xf numFmtId="0" fontId="56" fillId="0" borderId="0"/>
  </cellStyleXfs>
  <cellXfs count="131">
    <xf numFmtId="0" fontId="0" fillId="0" borderId="0" xfId="0">
      <alignment vertical="center"/>
    </xf>
    <xf numFmtId="181" fontId="22" fillId="0" borderId="0" xfId="77" applyNumberFormat="1" applyFont="1" applyAlignment="1">
      <alignment horizontal="center" vertical="center" wrapText="1"/>
    </xf>
    <xf numFmtId="49" fontId="23" fillId="0" borderId="0" xfId="13" applyNumberFormat="1" applyFont="1" applyAlignment="1">
      <alignment horizontal="left" vertical="center"/>
    </xf>
    <xf numFmtId="49" fontId="21" fillId="0" borderId="0" xfId="77" applyNumberFormat="1" applyFont="1" applyAlignment="1">
      <alignment horizontal="center" vertical="center" wrapText="1"/>
    </xf>
    <xf numFmtId="49" fontId="22" fillId="0" borderId="0" xfId="77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79" applyFont="1">
      <alignment vertical="center"/>
    </xf>
    <xf numFmtId="0" fontId="2" fillId="0" borderId="0" xfId="79" applyFont="1" applyAlignment="1">
      <alignment horizontal="center" vertical="center"/>
    </xf>
    <xf numFmtId="0" fontId="3" fillId="0" borderId="1" xfId="92" applyFont="1" applyBorder="1" applyAlignment="1">
      <alignment horizontal="center" vertical="center" wrapText="1"/>
    </xf>
    <xf numFmtId="181" fontId="3" fillId="0" borderId="2" xfId="1" applyNumberFormat="1" applyFont="1" applyFill="1" applyBorder="1" applyAlignment="1">
      <alignment horizontal="center" vertical="center" wrapText="1"/>
    </xf>
    <xf numFmtId="0" fontId="3" fillId="0" borderId="3" xfId="92" applyFont="1" applyBorder="1" applyAlignment="1">
      <alignment horizontal="center" vertical="center" wrapText="1"/>
    </xf>
    <xf numFmtId="0" fontId="1" fillId="0" borderId="4" xfId="79" applyFont="1" applyBorder="1" applyAlignment="1">
      <alignment horizontal="center" vertical="center" wrapText="1"/>
    </xf>
    <xf numFmtId="0" fontId="1" fillId="0" borderId="5" xfId="79" applyFont="1" applyBorder="1" applyAlignment="1">
      <alignment horizontal="left" vertical="center" wrapText="1"/>
    </xf>
    <xf numFmtId="0" fontId="2" fillId="0" borderId="5" xfId="79" applyFont="1" applyBorder="1" applyAlignment="1">
      <alignment horizontal="center" vertical="center" wrapText="1"/>
    </xf>
    <xf numFmtId="182" fontId="1" fillId="0" borderId="5" xfId="79" applyNumberFormat="1" applyFont="1" applyBorder="1" applyAlignment="1">
      <alignment horizontal="center" vertical="center" wrapText="1"/>
    </xf>
    <xf numFmtId="0" fontId="2" fillId="0" borderId="6" xfId="79" applyFont="1" applyBorder="1" applyAlignment="1">
      <alignment horizontal="left" vertical="center" wrapText="1"/>
    </xf>
    <xf numFmtId="0" fontId="2" fillId="0" borderId="4" xfId="79" applyFont="1" applyBorder="1" applyAlignment="1">
      <alignment horizontal="center" vertical="center" wrapText="1"/>
    </xf>
    <xf numFmtId="0" fontId="2" fillId="0" borderId="5" xfId="79" applyFont="1" applyBorder="1" applyAlignment="1">
      <alignment horizontal="left" vertical="center" wrapText="1"/>
    </xf>
    <xf numFmtId="182" fontId="2" fillId="0" borderId="5" xfId="79" applyNumberFormat="1" applyFont="1" applyBorder="1" applyAlignment="1">
      <alignment horizontal="center" vertical="center" wrapText="1"/>
    </xf>
    <xf numFmtId="0" fontId="1" fillId="0" borderId="5" xfId="79" applyFont="1" applyBorder="1" applyAlignment="1">
      <alignment horizontal="center" vertical="center" wrapText="1"/>
    </xf>
    <xf numFmtId="0" fontId="2" fillId="0" borderId="5" xfId="79" applyFont="1" applyBorder="1" applyAlignment="1">
      <alignment horizontal="center" wrapText="1"/>
    </xf>
    <xf numFmtId="0" fontId="2" fillId="0" borderId="5" xfId="79" applyFont="1" applyBorder="1" applyAlignment="1">
      <alignment wrapText="1"/>
    </xf>
    <xf numFmtId="182" fontId="1" fillId="2" borderId="8" xfId="79" applyNumberFormat="1" applyFont="1" applyFill="1" applyBorder="1" applyAlignment="1">
      <alignment horizontal="center" vertical="center" wrapText="1"/>
    </xf>
    <xf numFmtId="0" fontId="2" fillId="2" borderId="9" xfId="79" applyFont="1" applyFill="1" applyBorder="1" applyAlignment="1">
      <alignment horizontal="left"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 wrapText="1"/>
    </xf>
    <xf numFmtId="49" fontId="6" fillId="3" borderId="5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left" vertical="center" wrapText="1"/>
    </xf>
    <xf numFmtId="49" fontId="8" fillId="0" borderId="5" xfId="0" applyNumberFormat="1" applyFont="1" applyBorder="1" applyAlignment="1">
      <alignment horizontal="left" vertical="center" wrapText="1"/>
    </xf>
    <xf numFmtId="2" fontId="8" fillId="0" borderId="5" xfId="0" applyNumberFormat="1" applyFont="1" applyBorder="1" applyAlignment="1">
      <alignment horizontal="left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2" fontId="8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2" fontId="8" fillId="4" borderId="5" xfId="0" applyNumberFormat="1" applyFont="1" applyFill="1" applyBorder="1" applyAlignment="1">
      <alignment horizontal="left" vertical="center" wrapText="1"/>
    </xf>
    <xf numFmtId="49" fontId="8" fillId="4" borderId="5" xfId="0" applyNumberFormat="1" applyFont="1" applyFill="1" applyBorder="1" applyAlignment="1">
      <alignment horizontal="center" vertical="center" wrapText="1"/>
    </xf>
    <xf numFmtId="49" fontId="7" fillId="4" borderId="5" xfId="0" applyNumberFormat="1" applyFont="1" applyFill="1" applyBorder="1" applyAlignment="1">
      <alignment horizontal="center" vertical="center" wrapText="1"/>
    </xf>
    <xf numFmtId="2" fontId="8" fillId="4" borderId="5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9" fontId="7" fillId="4" borderId="5" xfId="0" applyNumberFormat="1" applyFont="1" applyFill="1" applyBorder="1" applyAlignment="1">
      <alignment horizontal="left" vertical="center" wrapText="1"/>
    </xf>
    <xf numFmtId="49" fontId="8" fillId="4" borderId="5" xfId="0" applyNumberFormat="1" applyFont="1" applyFill="1" applyBorder="1" applyAlignment="1">
      <alignment horizontal="left" vertical="center" wrapText="1"/>
    </xf>
    <xf numFmtId="49" fontId="10" fillId="0" borderId="0" xfId="0" applyNumberFormat="1" applyFont="1" applyAlignment="1">
      <alignment horizontal="left" vertical="top" wrapText="1"/>
    </xf>
    <xf numFmtId="0" fontId="6" fillId="0" borderId="5" xfId="67" applyFont="1" applyBorder="1" applyAlignment="1">
      <alignment horizontal="center" vertical="center" wrapText="1"/>
    </xf>
    <xf numFmtId="0" fontId="6" fillId="0" borderId="5" xfId="67" applyFont="1" applyBorder="1" applyAlignment="1">
      <alignment vertical="center" wrapText="1"/>
    </xf>
    <xf numFmtId="0" fontId="6" fillId="3" borderId="5" xfId="67" applyFont="1" applyFill="1" applyBorder="1" applyAlignment="1">
      <alignment horizontal="center" vertical="center" wrapText="1"/>
    </xf>
    <xf numFmtId="0" fontId="6" fillId="3" borderId="5" xfId="67" applyFont="1" applyFill="1" applyBorder="1" applyAlignment="1">
      <alignment vertical="center" wrapText="1"/>
    </xf>
    <xf numFmtId="2" fontId="8" fillId="0" borderId="5" xfId="0" applyNumberFormat="1" applyFont="1" applyBorder="1" applyAlignment="1">
      <alignment horizontal="right" vertical="center" wrapText="1"/>
    </xf>
    <xf numFmtId="2" fontId="8" fillId="4" borderId="5" xfId="0" applyNumberFormat="1" applyFont="1" applyFill="1" applyBorder="1" applyAlignment="1">
      <alignment horizontal="right" vertical="center" wrapText="1"/>
    </xf>
    <xf numFmtId="182" fontId="11" fillId="4" borderId="5" xfId="0" applyNumberFormat="1" applyFont="1" applyFill="1" applyBorder="1" applyAlignment="1">
      <alignment horizontal="right" vertical="center" wrapText="1"/>
    </xf>
    <xf numFmtId="0" fontId="10" fillId="0" borderId="0" xfId="0" applyFont="1" applyAlignment="1">
      <alignment horizontal="left" vertical="top" wrapText="1"/>
    </xf>
    <xf numFmtId="49" fontId="13" fillId="5" borderId="5" xfId="0" applyNumberFormat="1" applyFont="1" applyFill="1" applyBorder="1" applyAlignment="1">
      <alignment horizontal="center" vertical="center" wrapText="1"/>
    </xf>
    <xf numFmtId="49" fontId="14" fillId="6" borderId="5" xfId="0" applyNumberFormat="1" applyFont="1" applyFill="1" applyBorder="1" applyAlignment="1">
      <alignment horizontal="center" vertical="center" wrapText="1"/>
    </xf>
    <xf numFmtId="0" fontId="15" fillId="7" borderId="5" xfId="95" applyFont="1" applyFill="1" applyBorder="1" applyAlignment="1">
      <alignment horizontal="left" vertical="center" wrapText="1"/>
    </xf>
    <xf numFmtId="49" fontId="8" fillId="6" borderId="5" xfId="0" applyNumberFormat="1" applyFont="1" applyFill="1" applyBorder="1" applyAlignment="1">
      <alignment horizontal="center" vertical="center" wrapText="1"/>
    </xf>
    <xf numFmtId="2" fontId="8" fillId="6" borderId="5" xfId="0" applyNumberFormat="1" applyFont="1" applyFill="1" applyBorder="1" applyAlignment="1">
      <alignment horizontal="center" vertical="center" wrapText="1"/>
    </xf>
    <xf numFmtId="49" fontId="8" fillId="6" borderId="5" xfId="0" applyNumberFormat="1" applyFont="1" applyFill="1" applyBorder="1" applyAlignment="1">
      <alignment horizontal="left" vertical="center" wrapText="1"/>
    </xf>
    <xf numFmtId="0" fontId="7" fillId="6" borderId="5" xfId="0" applyFont="1" applyFill="1" applyBorder="1" applyAlignment="1">
      <alignment horizontal="center" vertical="center" wrapText="1"/>
    </xf>
    <xf numFmtId="0" fontId="15" fillId="8" borderId="13" xfId="95" applyFont="1" applyFill="1" applyBorder="1" applyAlignment="1">
      <alignment horizontal="left" vertical="center" wrapText="1"/>
    </xf>
    <xf numFmtId="49" fontId="7" fillId="6" borderId="5" xfId="0" applyNumberFormat="1" applyFont="1" applyFill="1" applyBorder="1" applyAlignment="1">
      <alignment horizontal="center" vertical="center" wrapText="1"/>
    </xf>
    <xf numFmtId="0" fontId="15" fillId="0" borderId="5" xfId="24" applyFont="1" applyBorder="1" applyAlignment="1">
      <alignment horizontal="left" vertical="center" wrapText="1"/>
    </xf>
    <xf numFmtId="49" fontId="7" fillId="9" borderId="5" xfId="0" applyNumberFormat="1" applyFont="1" applyFill="1" applyBorder="1" applyAlignment="1">
      <alignment horizontal="left" vertical="center" wrapText="1"/>
    </xf>
    <xf numFmtId="49" fontId="8" fillId="9" borderId="5" xfId="0" applyNumberFormat="1" applyFont="1" applyFill="1" applyBorder="1" applyAlignment="1">
      <alignment horizontal="left" vertical="center" wrapText="1"/>
    </xf>
    <xf numFmtId="49" fontId="7" fillId="9" borderId="5" xfId="0" applyNumberFormat="1" applyFont="1" applyFill="1" applyBorder="1" applyAlignment="1">
      <alignment horizontal="center" vertical="center" wrapText="1"/>
    </xf>
    <xf numFmtId="49" fontId="11" fillId="5" borderId="5" xfId="0" applyNumberFormat="1" applyFont="1" applyFill="1" applyBorder="1" applyAlignment="1">
      <alignment horizontal="center" vertical="center" wrapText="1"/>
    </xf>
    <xf numFmtId="0" fontId="15" fillId="0" borderId="5" xfId="79" applyFont="1" applyBorder="1" applyAlignment="1">
      <alignment horizontal="left" vertical="center" wrapText="1"/>
    </xf>
    <xf numFmtId="0" fontId="15" fillId="7" borderId="14" xfId="95" applyFont="1" applyFill="1" applyBorder="1" applyAlignment="1">
      <alignment horizontal="left" vertical="center" wrapText="1"/>
    </xf>
    <xf numFmtId="0" fontId="7" fillId="0" borderId="15" xfId="0" applyFont="1" applyBorder="1" applyAlignment="1">
      <alignment horizontal="center" vertical="center" wrapText="1"/>
    </xf>
    <xf numFmtId="0" fontId="15" fillId="6" borderId="5" xfId="24" applyFont="1" applyFill="1" applyBorder="1" applyAlignment="1">
      <alignment horizontal="left" vertical="center" wrapText="1"/>
    </xf>
    <xf numFmtId="49" fontId="13" fillId="5" borderId="5" xfId="0" applyNumberFormat="1" applyFont="1" applyFill="1" applyBorder="1" applyAlignment="1">
      <alignment horizontal="left" vertical="center" wrapText="1"/>
    </xf>
    <xf numFmtId="2" fontId="14" fillId="6" borderId="5" xfId="0" applyNumberFormat="1" applyFont="1" applyFill="1" applyBorder="1" applyAlignment="1">
      <alignment horizontal="center" vertical="center" wrapText="1"/>
    </xf>
    <xf numFmtId="0" fontId="15" fillId="0" borderId="5" xfId="0" applyFont="1" applyBorder="1" applyAlignment="1">
      <alignment vertical="center" wrapText="1"/>
    </xf>
    <xf numFmtId="0" fontId="15" fillId="0" borderId="5" xfId="0" applyFont="1" applyBorder="1" applyAlignment="1">
      <alignment horizontal="left" vertical="center" wrapText="1"/>
    </xf>
    <xf numFmtId="0" fontId="8" fillId="6" borderId="5" xfId="0" applyFont="1" applyFill="1" applyBorder="1" applyAlignment="1">
      <alignment horizontal="center" vertical="center" wrapText="1"/>
    </xf>
    <xf numFmtId="49" fontId="16" fillId="0" borderId="5" xfId="0" applyNumberFormat="1" applyFont="1" applyBorder="1" applyAlignment="1">
      <alignment horizontal="left" vertical="center" wrapText="1"/>
    </xf>
    <xf numFmtId="49" fontId="13" fillId="5" borderId="5" xfId="0" applyNumberFormat="1" applyFont="1" applyFill="1" applyBorder="1" applyAlignment="1">
      <alignment horizontal="right" vertical="center" wrapText="1"/>
    </xf>
    <xf numFmtId="2" fontId="8" fillId="6" borderId="5" xfId="0" applyNumberFormat="1" applyFont="1" applyFill="1" applyBorder="1" applyAlignment="1">
      <alignment horizontal="right" vertical="center" wrapText="1"/>
    </xf>
    <xf numFmtId="49" fontId="7" fillId="0" borderId="5" xfId="0" applyNumberFormat="1" applyFont="1" applyBorder="1" applyAlignment="1">
      <alignment horizontal="left" vertical="top" wrapText="1"/>
    </xf>
    <xf numFmtId="182" fontId="11" fillId="9" borderId="5" xfId="0" applyNumberFormat="1" applyFont="1" applyFill="1" applyBorder="1" applyAlignment="1">
      <alignment horizontal="right" vertical="center" wrapText="1"/>
    </xf>
    <xf numFmtId="49" fontId="11" fillId="5" borderId="5" xfId="0" applyNumberFormat="1" applyFont="1" applyFill="1" applyBorder="1" applyAlignment="1">
      <alignment horizontal="right" vertical="center" wrapText="1"/>
    </xf>
    <xf numFmtId="49" fontId="11" fillId="5" borderId="5" xfId="0" applyNumberFormat="1" applyFont="1" applyFill="1" applyBorder="1" applyAlignment="1">
      <alignment horizontal="left" vertical="center" wrapText="1"/>
    </xf>
    <xf numFmtId="49" fontId="5" fillId="0" borderId="5" xfId="0" applyNumberFormat="1" applyFont="1" applyBorder="1" applyAlignment="1">
      <alignment horizontal="left" vertical="top" wrapText="1"/>
    </xf>
    <xf numFmtId="2" fontId="17" fillId="6" borderId="5" xfId="0" applyNumberFormat="1" applyFont="1" applyFill="1" applyBorder="1" applyAlignment="1">
      <alignment horizontal="right" vertical="center" wrapText="1"/>
    </xf>
    <xf numFmtId="0" fontId="18" fillId="0" borderId="0" xfId="77" applyFont="1" applyAlignment="1">
      <alignment horizontal="center" vertical="center"/>
    </xf>
    <xf numFmtId="0" fontId="18" fillId="0" borderId="0" xfId="13" applyFont="1" applyAlignment="1">
      <alignment vertical="center"/>
    </xf>
    <xf numFmtId="0" fontId="19" fillId="0" borderId="0" xfId="67" applyFont="1" applyAlignment="1">
      <alignment horizontal="center" vertical="center"/>
    </xf>
    <xf numFmtId="0" fontId="20" fillId="0" borderId="0" xfId="67" applyFont="1">
      <alignment vertical="center"/>
    </xf>
    <xf numFmtId="0" fontId="20" fillId="10" borderId="0" xfId="67" applyFont="1" applyFill="1">
      <alignment vertical="center"/>
    </xf>
    <xf numFmtId="49" fontId="19" fillId="0" borderId="0" xfId="67" applyNumberFormat="1" applyFont="1" applyAlignment="1">
      <alignment horizontal="center" vertical="center"/>
    </xf>
    <xf numFmtId="0" fontId="19" fillId="0" borderId="0" xfId="67" applyFont="1">
      <alignment vertical="center"/>
    </xf>
    <xf numFmtId="181" fontId="19" fillId="0" borderId="0" xfId="67" applyNumberFormat="1" applyFont="1" applyAlignment="1">
      <alignment horizontal="center" vertical="center"/>
    </xf>
    <xf numFmtId="0" fontId="24" fillId="0" borderId="0" xfId="13" applyFont="1" applyAlignment="1">
      <alignment horizontal="center" vertical="center"/>
    </xf>
    <xf numFmtId="0" fontId="23" fillId="0" borderId="0" xfId="13" applyFont="1" applyAlignment="1">
      <alignment horizontal="right" vertical="center"/>
    </xf>
    <xf numFmtId="31" fontId="23" fillId="0" borderId="0" xfId="13" applyNumberFormat="1" applyFont="1" applyAlignment="1">
      <alignment horizontal="right" vertical="center"/>
    </xf>
    <xf numFmtId="0" fontId="3" fillId="0" borderId="2" xfId="92" applyFont="1" applyBorder="1" applyAlignment="1">
      <alignment horizontal="center" vertical="center" wrapText="1"/>
    </xf>
    <xf numFmtId="49" fontId="25" fillId="0" borderId="4" xfId="57" applyNumberFormat="1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181" fontId="2" fillId="0" borderId="5" xfId="13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49" fontId="27" fillId="0" borderId="4" xfId="57" applyNumberFormat="1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 wrapText="1"/>
    </xf>
    <xf numFmtId="183" fontId="28" fillId="0" borderId="5" xfId="13" applyNumberFormat="1" applyFont="1" applyBorder="1" applyAlignment="1">
      <alignment horizontal="right" vertical="center"/>
    </xf>
    <xf numFmtId="49" fontId="25" fillId="2" borderId="4" xfId="57" applyNumberFormat="1" applyFont="1" applyFill="1" applyBorder="1" applyAlignment="1">
      <alignment horizontal="center" vertical="center" wrapText="1"/>
    </xf>
    <xf numFmtId="49" fontId="25" fillId="2" borderId="5" xfId="57" applyNumberFormat="1" applyFont="1" applyFill="1" applyBorder="1" applyAlignment="1">
      <alignment horizontal="center" vertical="center" wrapText="1"/>
    </xf>
    <xf numFmtId="183" fontId="26" fillId="2" borderId="5" xfId="13" applyNumberFormat="1" applyFont="1" applyFill="1" applyBorder="1" applyAlignment="1">
      <alignment horizontal="right" vertical="center"/>
    </xf>
    <xf numFmtId="0" fontId="2" fillId="2" borderId="10" xfId="0" applyFont="1" applyFill="1" applyBorder="1" applyAlignment="1">
      <alignment horizontal="center" vertical="center" wrapText="1"/>
    </xf>
    <xf numFmtId="183" fontId="26" fillId="0" borderId="5" xfId="13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25" fillId="0" borderId="5" xfId="57" applyFont="1" applyBorder="1" applyAlignment="1">
      <alignment horizontal="center" vertical="center" wrapText="1"/>
    </xf>
    <xf numFmtId="0" fontId="26" fillId="0" borderId="10" xfId="67" applyFont="1" applyBorder="1" applyAlignment="1">
      <alignment horizontal="center" vertical="center"/>
    </xf>
    <xf numFmtId="49" fontId="26" fillId="10" borderId="7" xfId="67" applyNumberFormat="1" applyFont="1" applyFill="1" applyBorder="1" applyAlignment="1">
      <alignment horizontal="center" vertical="center"/>
    </xf>
    <xf numFmtId="0" fontId="26" fillId="10" borderId="8" xfId="13" applyFont="1" applyFill="1" applyBorder="1" applyAlignment="1">
      <alignment horizontal="center" vertical="center" wrapText="1"/>
    </xf>
    <xf numFmtId="183" fontId="26" fillId="10" borderId="8" xfId="48" applyNumberFormat="1" applyFont="1" applyFill="1" applyBorder="1" applyAlignment="1">
      <alignment horizontal="right" vertical="center"/>
    </xf>
    <xf numFmtId="0" fontId="26" fillId="10" borderId="9" xfId="67" applyFont="1" applyFill="1" applyBorder="1" applyAlignment="1">
      <alignment horizontal="center" vertical="center"/>
    </xf>
    <xf numFmtId="43" fontId="19" fillId="0" borderId="0" xfId="67" applyNumberFormat="1" applyFont="1" applyAlignment="1">
      <alignment horizontal="center" vertical="center"/>
    </xf>
    <xf numFmtId="0" fontId="23" fillId="0" borderId="0" xfId="13" applyFont="1" applyAlignment="1">
      <alignment horizontal="left" vertical="center"/>
    </xf>
    <xf numFmtId="49" fontId="12" fillId="0" borderId="0" xfId="0" applyNumberFormat="1" applyFont="1" applyAlignment="1">
      <alignment horizontal="center" vertical="center" wrapText="1"/>
    </xf>
    <xf numFmtId="49" fontId="7" fillId="0" borderId="5" xfId="0" applyNumberFormat="1" applyFont="1" applyBorder="1" applyAlignment="1">
      <alignment horizontal="left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13" fillId="5" borderId="10" xfId="0" applyNumberFormat="1" applyFont="1" applyFill="1" applyBorder="1" applyAlignment="1">
      <alignment horizontal="left" vertical="center" wrapText="1"/>
    </xf>
    <xf numFmtId="49" fontId="13" fillId="5" borderId="12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center" wrapText="1"/>
    </xf>
    <xf numFmtId="49" fontId="5" fillId="0" borderId="5" xfId="0" applyNumberFormat="1" applyFont="1" applyBorder="1" applyAlignment="1">
      <alignment horizontal="left" vertical="center" wrapText="1"/>
    </xf>
    <xf numFmtId="49" fontId="7" fillId="4" borderId="10" xfId="0" applyNumberFormat="1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top" wrapText="1"/>
    </xf>
    <xf numFmtId="49" fontId="10" fillId="0" borderId="0" xfId="0" applyNumberFormat="1" applyFont="1" applyAlignment="1">
      <alignment horizontal="center" vertical="top" wrapText="1"/>
    </xf>
    <xf numFmtId="0" fontId="1" fillId="0" borderId="0" xfId="79" applyFont="1" applyAlignment="1">
      <alignment horizontal="center" vertical="center"/>
    </xf>
    <xf numFmtId="0" fontId="2" fillId="2" borderId="7" xfId="79" applyFont="1" applyFill="1" applyBorder="1" applyAlignment="1">
      <alignment horizontal="center" vertical="center" wrapText="1"/>
    </xf>
    <xf numFmtId="0" fontId="2" fillId="2" borderId="8" xfId="79" applyFont="1" applyFill="1" applyBorder="1" applyAlignment="1">
      <alignment horizontal="center" vertical="center" wrapText="1"/>
    </xf>
  </cellXfs>
  <cellStyles count="96">
    <cellStyle name="_Construction Cost Comparison,Jul-25" xfId="17" xr:uid="{00000000-0005-0000-0000-000040000000}"/>
    <cellStyle name="20% - Accent1" xfId="18" xr:uid="{00000000-0005-0000-0000-000041000000}"/>
    <cellStyle name="20% - Accent2" xfId="11" xr:uid="{00000000-0005-0000-0000-00003A000000}"/>
    <cellStyle name="20% - Accent3" xfId="12" xr:uid="{00000000-0005-0000-0000-00003B000000}"/>
    <cellStyle name="20% - Accent4" xfId="2" xr:uid="{00000000-0005-0000-0000-000031000000}"/>
    <cellStyle name="20% - Accent5" xfId="15" xr:uid="{00000000-0005-0000-0000-00003E000000}"/>
    <cellStyle name="20% - Accent6" xfId="16" xr:uid="{00000000-0005-0000-0000-00003F000000}"/>
    <cellStyle name="40% - Accent1" xfId="19" xr:uid="{00000000-0005-0000-0000-000042000000}"/>
    <cellStyle name="40% - Accent2" xfId="20" xr:uid="{00000000-0005-0000-0000-000043000000}"/>
    <cellStyle name="40% - Accent3" xfId="21" xr:uid="{00000000-0005-0000-0000-000044000000}"/>
    <cellStyle name="40% - Accent4" xfId="22" xr:uid="{00000000-0005-0000-0000-000045000000}"/>
    <cellStyle name="40% - Accent5" xfId="23" xr:uid="{00000000-0005-0000-0000-000046000000}"/>
    <cellStyle name="40% - Accent6" xfId="3" xr:uid="{00000000-0005-0000-0000-000032000000}"/>
    <cellStyle name="60% - Accent1" xfId="14" xr:uid="{00000000-0005-0000-0000-00003D000000}"/>
    <cellStyle name="60% - Accent2" xfId="25" xr:uid="{00000000-0005-0000-0000-000048000000}"/>
    <cellStyle name="60% - Accent3" xfId="26" xr:uid="{00000000-0005-0000-0000-000049000000}"/>
    <cellStyle name="60% - Accent4" xfId="28" xr:uid="{00000000-0005-0000-0000-00004B000000}"/>
    <cellStyle name="60% - Accent5" xfId="29" xr:uid="{00000000-0005-0000-0000-00004C000000}"/>
    <cellStyle name="60% - Accent6" xfId="30" xr:uid="{00000000-0005-0000-0000-00004D000000}"/>
    <cellStyle name="A4 Small 210 x 297 mm 10 2" xfId="94" xr:uid="{00000000-0005-0000-0000-000090000000}"/>
    <cellStyle name="A4 Small 210 x 297 mm 12" xfId="93" xr:uid="{00000000-0005-0000-0000-00008E000000}"/>
    <cellStyle name="Accent1" xfId="31" xr:uid="{00000000-0005-0000-0000-00004E000000}"/>
    <cellStyle name="Accent2" xfId="32" xr:uid="{00000000-0005-0000-0000-00004F000000}"/>
    <cellStyle name="Accent3" xfId="33" xr:uid="{00000000-0005-0000-0000-000050000000}"/>
    <cellStyle name="Accent4" xfId="34" xr:uid="{00000000-0005-0000-0000-000051000000}"/>
    <cellStyle name="Accent5" xfId="35" xr:uid="{00000000-0005-0000-0000-000052000000}"/>
    <cellStyle name="Accent6" xfId="36" xr:uid="{00000000-0005-0000-0000-000053000000}"/>
    <cellStyle name="Bad" xfId="37" xr:uid="{00000000-0005-0000-0000-000054000000}"/>
    <cellStyle name="Calculation" xfId="38" xr:uid="{00000000-0005-0000-0000-000055000000}"/>
    <cellStyle name="Check Cell" xfId="39" xr:uid="{00000000-0005-0000-0000-000056000000}"/>
    <cellStyle name="Comma 10" xfId="8" xr:uid="{00000000-0005-0000-0000-000037000000}"/>
    <cellStyle name="Comma 10 2" xfId="40" xr:uid="{00000000-0005-0000-0000-000057000000}"/>
    <cellStyle name="Comma 2" xfId="5" xr:uid="{00000000-0005-0000-0000-000034000000}"/>
    <cellStyle name="Currency 2" xfId="41" xr:uid="{00000000-0005-0000-0000-000058000000}"/>
    <cellStyle name="Explanatory Text" xfId="43" xr:uid="{00000000-0005-0000-0000-00005A000000}"/>
    <cellStyle name="Good" xfId="44" xr:uid="{00000000-0005-0000-0000-00005B000000}"/>
    <cellStyle name="Heading 1" xfId="45" xr:uid="{00000000-0005-0000-0000-00005C000000}"/>
    <cellStyle name="Heading 2" xfId="46" xr:uid="{00000000-0005-0000-0000-00005D000000}"/>
    <cellStyle name="Heading 3" xfId="9" xr:uid="{00000000-0005-0000-0000-000038000000}"/>
    <cellStyle name="Heading 4" xfId="47" xr:uid="{00000000-0005-0000-0000-00005E000000}"/>
    <cellStyle name="Input" xfId="6" xr:uid="{00000000-0005-0000-0000-000035000000}"/>
    <cellStyle name="Linked Cell" xfId="49" xr:uid="{00000000-0005-0000-0000-000060000000}"/>
    <cellStyle name="Neutral" xfId="50" xr:uid="{00000000-0005-0000-0000-000061000000}"/>
    <cellStyle name="Normal" xfId="95" xr:uid="{00000000-0005-0000-0000-000091000000}"/>
    <cellStyle name="Normal 2" xfId="51" xr:uid="{00000000-0005-0000-0000-000062000000}"/>
    <cellStyle name="Normal 2 2" xfId="52" xr:uid="{00000000-0005-0000-0000-000063000000}"/>
    <cellStyle name="Normal 2 2 2" xfId="53" xr:uid="{00000000-0005-0000-0000-000064000000}"/>
    <cellStyle name="Normal 2 3" xfId="54" xr:uid="{00000000-0005-0000-0000-000065000000}"/>
    <cellStyle name="Normal 2 3 2" xfId="55" xr:uid="{00000000-0005-0000-0000-000066000000}"/>
    <cellStyle name="Normal 2 3 2 2" xfId="7" xr:uid="{00000000-0005-0000-0000-000036000000}"/>
    <cellStyle name="Normal 3" xfId="56" xr:uid="{00000000-0005-0000-0000-000067000000}"/>
    <cellStyle name="Normal 3 2" xfId="57" xr:uid="{00000000-0005-0000-0000-000068000000}"/>
    <cellStyle name="Normal 3 3" xfId="58" xr:uid="{00000000-0005-0000-0000-000069000000}"/>
    <cellStyle name="Normal 4" xfId="59" xr:uid="{00000000-0005-0000-0000-00006A000000}"/>
    <cellStyle name="Normal 4 2" xfId="60" xr:uid="{00000000-0005-0000-0000-00006B000000}"/>
    <cellStyle name="Normal 5" xfId="61" xr:uid="{00000000-0005-0000-0000-00006C000000}"/>
    <cellStyle name="Normal 6" xfId="62" xr:uid="{00000000-0005-0000-0000-00006D000000}"/>
    <cellStyle name="Note" xfId="64" xr:uid="{00000000-0005-0000-0000-00006F000000}"/>
    <cellStyle name="Output" xfId="65" xr:uid="{00000000-0005-0000-0000-000070000000}"/>
    <cellStyle name="Price Line" xfId="66" xr:uid="{00000000-0005-0000-0000-000071000000}"/>
    <cellStyle name="Title" xfId="68" xr:uid="{00000000-0005-0000-0000-000073000000}"/>
    <cellStyle name="Total" xfId="69" xr:uid="{00000000-0005-0000-0000-000074000000}"/>
    <cellStyle name="Warning Text" xfId="70" xr:uid="{00000000-0005-0000-0000-000075000000}"/>
    <cellStyle name="標準_衛生設備DD積算書 050124" xfId="4" xr:uid="{00000000-0005-0000-0000-000033000000}"/>
    <cellStyle name="差_BOQ-消防报价2016.1.15" xfId="63" xr:uid="{00000000-0005-0000-0000-00006E000000}"/>
    <cellStyle name="差_BW-Chris" xfId="71" xr:uid="{00000000-0005-0000-0000-000076000000}"/>
    <cellStyle name="差_FTZ报价V1_20160118" xfId="72" xr:uid="{00000000-0005-0000-0000-000077000000}"/>
    <cellStyle name="差_空调系统2016-1-20" xfId="73" xr:uid="{00000000-0005-0000-0000-000078000000}"/>
    <cellStyle name="常规" xfId="0" builtinId="0"/>
    <cellStyle name="常规 2" xfId="67" xr:uid="{00000000-0005-0000-0000-000072000000}"/>
    <cellStyle name="常规 2 2" xfId="24" xr:uid="{00000000-0005-0000-0000-000047000000}"/>
    <cellStyle name="常规 2 4" xfId="27" xr:uid="{00000000-0005-0000-0000-00004A000000}"/>
    <cellStyle name="常规 2 4 2" xfId="74" xr:uid="{00000000-0005-0000-0000-000079000000}"/>
    <cellStyle name="常规 2 4 3" xfId="75" xr:uid="{00000000-0005-0000-0000-00007A000000}"/>
    <cellStyle name="常规 2 4 4" xfId="76" xr:uid="{00000000-0005-0000-0000-00007B000000}"/>
    <cellStyle name="常规 2 4 4 2" xfId="77" xr:uid="{00000000-0005-0000-0000-00007C000000}"/>
    <cellStyle name="常规 2 4 5" xfId="78" xr:uid="{00000000-0005-0000-0000-00007D000000}"/>
    <cellStyle name="常规 3" xfId="79" xr:uid="{00000000-0005-0000-0000-00007E000000}"/>
    <cellStyle name="常规 3 2 3" xfId="80" xr:uid="{00000000-0005-0000-0000-00007F000000}"/>
    <cellStyle name="常规 3 2 3 15" xfId="81" xr:uid="{00000000-0005-0000-0000-000080000000}"/>
    <cellStyle name="常规 4" xfId="82" xr:uid="{00000000-0005-0000-0000-000081000000}"/>
    <cellStyle name="常规 8" xfId="83" xr:uid="{00000000-0005-0000-0000-000082000000}"/>
    <cellStyle name="常规_Action List of Cost Estimate－William-rev" xfId="13" xr:uid="{00000000-0005-0000-0000-00003C000000}"/>
    <cellStyle name="千位分隔" xfId="1" builtinId="3"/>
    <cellStyle name="千位分隔 11" xfId="84" xr:uid="{00000000-0005-0000-0000-000083000000}"/>
    <cellStyle name="千位分隔 2" xfId="85" xr:uid="{00000000-0005-0000-0000-000084000000}"/>
    <cellStyle name="千位分隔 2 2" xfId="86" xr:uid="{00000000-0005-0000-0000-000085000000}"/>
    <cellStyle name="千位分隔 3" xfId="87" xr:uid="{00000000-0005-0000-0000-000086000000}"/>
    <cellStyle name="千位分隔 4" xfId="88" xr:uid="{00000000-0005-0000-0000-000087000000}"/>
    <cellStyle name="千位分隔 5" xfId="48" xr:uid="{00000000-0005-0000-0000-00005F000000}"/>
    <cellStyle name="千位分隔 6" xfId="89" xr:uid="{00000000-0005-0000-0000-000088000000}"/>
    <cellStyle name="千位分隔 6 2" xfId="10" xr:uid="{00000000-0005-0000-0000-000039000000}"/>
    <cellStyle name="千位分隔 6 2 2" xfId="42" xr:uid="{00000000-0005-0000-0000-000059000000}"/>
    <cellStyle name="千位分隔[0] 2 2" xfId="90" xr:uid="{00000000-0005-0000-0000-000089000000}"/>
    <cellStyle name="样式 1" xfId="91" xr:uid="{00000000-0005-0000-0000-00008B000000}"/>
    <cellStyle name="一般 2" xfId="92" xr:uid="{00000000-0005-0000-0000-00008C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FF"/>
      <color rgb="FF66FFFF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120650</xdr:colOff>
      <xdr:row>3</xdr:row>
      <xdr:rowOff>0</xdr:rowOff>
    </xdr:from>
    <xdr:ext cx="121920" cy="144779"/>
    <xdr:sp macro="" textlink="">
      <xdr:nvSpPr>
        <xdr:cNvPr id="2" name="textbox6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20650" y="600075"/>
          <a:ext cx="121920" cy="144145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 eaLnBrk="0">
            <a:lnSpc>
              <a:spcPct val="87000"/>
            </a:lnSpc>
          </a:pPr>
          <a:endParaRPr lang="en-US" altLang="en-US" sz="100" dirty="0"/>
        </a:p>
        <a:p>
          <a:pPr marL="12700" algn="l" rtl="0" eaLnBrk="0">
            <a:lnSpc>
              <a:spcPts val="940"/>
            </a:lnSpc>
          </a:pPr>
          <a:endParaRPr lang="en-US" altLang="en-US" sz="700" dirty="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120650</xdr:colOff>
      <xdr:row>3</xdr:row>
      <xdr:rowOff>0</xdr:rowOff>
    </xdr:from>
    <xdr:ext cx="121920" cy="144779"/>
    <xdr:sp macro="" textlink="">
      <xdr:nvSpPr>
        <xdr:cNvPr id="2" name="textbox6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120650" y="542925"/>
          <a:ext cx="121920" cy="144145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 eaLnBrk="0">
            <a:lnSpc>
              <a:spcPct val="87000"/>
            </a:lnSpc>
          </a:pPr>
          <a:endParaRPr lang="en-US" altLang="en-US" sz="100" dirty="0"/>
        </a:p>
        <a:p>
          <a:pPr marL="12700" algn="l" rtl="0" eaLnBrk="0">
            <a:lnSpc>
              <a:spcPts val="940"/>
            </a:lnSpc>
          </a:pPr>
          <a:endParaRPr lang="en-US" altLang="en-US" sz="700" dirty="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Administrator\AppData\Roaming\Foxmail\FoxmailTemp(8)\SGS&#30005;&#27668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电气设置"/>
      <sheetName val="电气计算"/>
      <sheetName val="电气汇总"/>
      <sheetName val="电气汇总(计算式)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view="pageBreakPreview" zoomScaleNormal="100" zoomScalePageLayoutView="70" workbookViewId="0">
      <selection activeCell="A2" sqref="A2:B2"/>
    </sheetView>
  </sheetViews>
  <sheetFormatPr defaultColWidth="11" defaultRowHeight="18"/>
  <cols>
    <col min="1" max="1" width="9.6640625" style="88" customWidth="1"/>
    <col min="2" max="2" width="30.33203125" style="89" customWidth="1"/>
    <col min="3" max="3" width="21.1640625" style="90" customWidth="1"/>
    <col min="4" max="4" width="26" style="85" customWidth="1"/>
    <col min="5" max="5" width="14.08203125" style="89"/>
    <col min="6" max="6" width="11" style="89"/>
    <col min="7" max="7" width="15.33203125" style="89"/>
    <col min="8" max="16384" width="11" style="89"/>
  </cols>
  <sheetData>
    <row r="1" spans="1:4" s="83" customFormat="1" ht="57" customHeight="1">
      <c r="A1" s="3" t="s">
        <v>0</v>
      </c>
      <c r="B1" s="4"/>
      <c r="C1" s="1"/>
      <c r="D1" s="4"/>
    </row>
    <row r="2" spans="1:4" s="84" customFormat="1" ht="17">
      <c r="A2" s="2" t="s">
        <v>1</v>
      </c>
      <c r="B2" s="115"/>
      <c r="C2" s="91"/>
      <c r="D2" s="91"/>
    </row>
    <row r="3" spans="1:4" s="84" customFormat="1" ht="17">
      <c r="A3" s="2" t="s">
        <v>2</v>
      </c>
      <c r="B3" s="115"/>
      <c r="C3" s="92"/>
      <c r="D3" s="93" t="s">
        <v>3</v>
      </c>
    </row>
    <row r="4" spans="1:4" s="85" customFormat="1" ht="42" customHeight="1">
      <c r="A4" s="8" t="s">
        <v>4</v>
      </c>
      <c r="B4" s="94" t="s">
        <v>5</v>
      </c>
      <c r="C4" s="9" t="s">
        <v>6</v>
      </c>
      <c r="D4" s="10" t="s">
        <v>7</v>
      </c>
    </row>
    <row r="5" spans="1:4" s="86" customFormat="1" ht="40" customHeight="1">
      <c r="A5" s="95" t="s">
        <v>8</v>
      </c>
      <c r="B5" s="96" t="s">
        <v>9</v>
      </c>
      <c r="C5" s="97"/>
      <c r="D5" s="98"/>
    </row>
    <row r="6" spans="1:4" s="86" customFormat="1" ht="40" customHeight="1">
      <c r="A6" s="99" t="s">
        <v>10</v>
      </c>
      <c r="B6" s="100" t="s">
        <v>11</v>
      </c>
      <c r="C6" s="101">
        <f>硬装办公!J51</f>
        <v>0</v>
      </c>
      <c r="D6" s="98"/>
    </row>
    <row r="7" spans="1:4" s="86" customFormat="1" ht="40" customHeight="1">
      <c r="A7" s="99" t="s">
        <v>12</v>
      </c>
      <c r="B7" s="100" t="s">
        <v>13</v>
      </c>
      <c r="C7" s="101">
        <f>强弱电办公!J20</f>
        <v>0</v>
      </c>
      <c r="D7" s="98"/>
    </row>
    <row r="8" spans="1:4" s="86" customFormat="1" ht="40" customHeight="1">
      <c r="A8" s="102"/>
      <c r="B8" s="103" t="s">
        <v>9</v>
      </c>
      <c r="C8" s="104">
        <f>SUM(C6:C7)</f>
        <v>0</v>
      </c>
      <c r="D8" s="105"/>
    </row>
    <row r="9" spans="1:4" s="86" customFormat="1" ht="40" customHeight="1">
      <c r="A9" s="99" t="s">
        <v>14</v>
      </c>
      <c r="B9" s="100" t="s">
        <v>15</v>
      </c>
      <c r="C9" s="106">
        <f>措施项目报价!F12</f>
        <v>0</v>
      </c>
      <c r="D9" s="107"/>
    </row>
    <row r="10" spans="1:4" s="86" customFormat="1" ht="40" customHeight="1">
      <c r="A10" s="99" t="s">
        <v>16</v>
      </c>
      <c r="B10" s="100" t="s">
        <v>17</v>
      </c>
      <c r="C10" s="106">
        <f>C8*5%</f>
        <v>0</v>
      </c>
      <c r="D10" s="107"/>
    </row>
    <row r="11" spans="1:4" s="86" customFormat="1" ht="40" customHeight="1">
      <c r="A11" s="95" t="s">
        <v>18</v>
      </c>
      <c r="B11" s="108" t="s">
        <v>19</v>
      </c>
      <c r="C11" s="106">
        <f>(C9+C10+C8)/0.91-(C9+C10+C8)</f>
        <v>0</v>
      </c>
      <c r="D11" s="109"/>
    </row>
    <row r="12" spans="1:4" s="87" customFormat="1" ht="40" customHeight="1">
      <c r="A12" s="110" t="s">
        <v>20</v>
      </c>
      <c r="B12" s="111" t="s">
        <v>21</v>
      </c>
      <c r="C12" s="112">
        <f>SUM(C8:C11)</f>
        <v>0</v>
      </c>
      <c r="D12" s="113"/>
    </row>
    <row r="13" spans="1:4" ht="34" customHeight="1">
      <c r="C13" s="114"/>
    </row>
  </sheetData>
  <mergeCells count="3">
    <mergeCell ref="A1:D1"/>
    <mergeCell ref="A2:B2"/>
    <mergeCell ref="A3:B3"/>
  </mergeCells>
  <phoneticPr fontId="58" type="noConversion"/>
  <printOptions horizontalCentered="1"/>
  <pageMargins left="0.39305555555555599" right="0.39305555555555599" top="0.59027777777777801" bottom="0.59027777777777801" header="0.31458333333333299" footer="0.31458333333333299"/>
  <pageSetup paperSize="9" scale="6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1"/>
  <sheetViews>
    <sheetView workbookViewId="0">
      <pane ySplit="4" topLeftCell="A5" activePane="bottomLeft" state="frozen"/>
      <selection pane="bottomLeft" activeCell="A2" sqref="A2:K2"/>
    </sheetView>
  </sheetViews>
  <sheetFormatPr defaultColWidth="9" defaultRowHeight="15"/>
  <cols>
    <col min="2" max="2" width="8.75" customWidth="1"/>
    <col min="3" max="3" width="24.33203125" customWidth="1"/>
    <col min="4" max="4" width="9" style="5"/>
    <col min="10" max="10" width="11.5" customWidth="1"/>
    <col min="12" max="12" width="9.33203125"/>
  </cols>
  <sheetData>
    <row r="1" spans="1:11" ht="17.5">
      <c r="A1" s="116" t="s">
        <v>22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</row>
    <row r="2" spans="1:11">
      <c r="A2" s="117" t="s">
        <v>23</v>
      </c>
      <c r="B2" s="117"/>
      <c r="C2" s="117"/>
      <c r="D2" s="118"/>
      <c r="E2" s="117"/>
      <c r="F2" s="117"/>
      <c r="G2" s="117"/>
      <c r="H2" s="117"/>
      <c r="I2" s="117"/>
      <c r="J2" s="117"/>
      <c r="K2" s="117"/>
    </row>
    <row r="3" spans="1:11">
      <c r="A3" s="117" t="s">
        <v>2</v>
      </c>
      <c r="B3" s="117"/>
      <c r="C3" s="117"/>
      <c r="D3" s="118"/>
      <c r="E3" s="117"/>
      <c r="F3" s="117"/>
      <c r="G3" s="117"/>
      <c r="H3" s="117"/>
      <c r="I3" s="117"/>
      <c r="J3" s="117"/>
      <c r="K3" s="117"/>
    </row>
    <row r="4" spans="1:11" ht="52">
      <c r="A4" s="26" t="s">
        <v>24</v>
      </c>
      <c r="B4" s="26" t="s">
        <v>5</v>
      </c>
      <c r="C4" s="26" t="s">
        <v>25</v>
      </c>
      <c r="D4" s="26" t="s">
        <v>26</v>
      </c>
      <c r="E4" s="26" t="s">
        <v>27</v>
      </c>
      <c r="F4" s="26" t="s">
        <v>28</v>
      </c>
      <c r="G4" s="26" t="s">
        <v>29</v>
      </c>
      <c r="H4" s="26" t="s">
        <v>30</v>
      </c>
      <c r="I4" s="26" t="s">
        <v>31</v>
      </c>
      <c r="J4" s="43" t="s">
        <v>6</v>
      </c>
      <c r="K4" s="43" t="s">
        <v>32</v>
      </c>
    </row>
    <row r="5" spans="1:11">
      <c r="A5" s="51" t="s">
        <v>33</v>
      </c>
      <c r="B5" s="119" t="s">
        <v>34</v>
      </c>
      <c r="C5" s="120"/>
      <c r="D5" s="51"/>
      <c r="E5" s="51"/>
      <c r="F5" s="51"/>
      <c r="G5" s="51"/>
      <c r="H5" s="51"/>
      <c r="I5" s="51"/>
      <c r="J5" s="75"/>
      <c r="K5" s="69"/>
    </row>
    <row r="6" spans="1:11" ht="53" customHeight="1">
      <c r="A6" s="52" t="s">
        <v>35</v>
      </c>
      <c r="B6" s="53" t="s">
        <v>36</v>
      </c>
      <c r="C6" s="53" t="s">
        <v>37</v>
      </c>
      <c r="D6" s="39">
        <v>123</v>
      </c>
      <c r="E6" s="54" t="s">
        <v>38</v>
      </c>
      <c r="F6" s="32" t="s">
        <v>39</v>
      </c>
      <c r="G6" s="55"/>
      <c r="H6" s="55"/>
      <c r="I6" s="55">
        <f t="shared" ref="I6:I11" si="0">G6+H6</f>
        <v>0</v>
      </c>
      <c r="J6" s="76">
        <f t="shared" ref="J6:J11" si="1">D6*I6</f>
        <v>0</v>
      </c>
      <c r="K6" s="77"/>
    </row>
    <row r="7" spans="1:11" ht="52">
      <c r="A7" s="52" t="s">
        <v>10</v>
      </c>
      <c r="B7" s="53" t="s">
        <v>40</v>
      </c>
      <c r="C7" s="53" t="s">
        <v>41</v>
      </c>
      <c r="D7" s="39">
        <v>16.3</v>
      </c>
      <c r="E7" s="54" t="s">
        <v>42</v>
      </c>
      <c r="F7" s="32" t="s">
        <v>39</v>
      </c>
      <c r="G7" s="55"/>
      <c r="H7" s="55"/>
      <c r="I7" s="55">
        <f t="shared" si="0"/>
        <v>0</v>
      </c>
      <c r="J7" s="76">
        <f t="shared" si="1"/>
        <v>0</v>
      </c>
      <c r="K7" s="28"/>
    </row>
    <row r="8" spans="1:11" ht="65">
      <c r="A8" s="52" t="s">
        <v>43</v>
      </c>
      <c r="B8" s="56" t="s">
        <v>44</v>
      </c>
      <c r="C8" s="56" t="s">
        <v>45</v>
      </c>
      <c r="D8" s="55">
        <v>14.84</v>
      </c>
      <c r="E8" s="54" t="s">
        <v>46</v>
      </c>
      <c r="F8" s="57" t="s">
        <v>39</v>
      </c>
      <c r="G8" s="55"/>
      <c r="H8" s="55"/>
      <c r="I8" s="55">
        <f t="shared" si="0"/>
        <v>0</v>
      </c>
      <c r="J8" s="76">
        <f t="shared" si="1"/>
        <v>0</v>
      </c>
      <c r="K8" s="28"/>
    </row>
    <row r="9" spans="1:11" ht="52">
      <c r="A9" s="52" t="s">
        <v>47</v>
      </c>
      <c r="B9" s="58" t="s">
        <v>48</v>
      </c>
      <c r="C9" s="58" t="s">
        <v>49</v>
      </c>
      <c r="D9" s="57">
        <v>10</v>
      </c>
      <c r="E9" s="54" t="s">
        <v>46</v>
      </c>
      <c r="F9" s="59" t="s">
        <v>39</v>
      </c>
      <c r="G9" s="57"/>
      <c r="H9" s="57"/>
      <c r="I9" s="55">
        <f t="shared" si="0"/>
        <v>0</v>
      </c>
      <c r="J9" s="76">
        <f t="shared" si="1"/>
        <v>0</v>
      </c>
      <c r="K9" s="28"/>
    </row>
    <row r="10" spans="1:11" ht="39">
      <c r="A10" s="52" t="s">
        <v>50</v>
      </c>
      <c r="B10" s="60" t="s">
        <v>51</v>
      </c>
      <c r="C10" s="53" t="s">
        <v>52</v>
      </c>
      <c r="D10" s="39">
        <v>20</v>
      </c>
      <c r="E10" s="54" t="s">
        <v>46</v>
      </c>
      <c r="F10" s="32" t="s">
        <v>39</v>
      </c>
      <c r="G10" s="55"/>
      <c r="H10" s="55"/>
      <c r="I10" s="55">
        <f t="shared" si="0"/>
        <v>0</v>
      </c>
      <c r="J10" s="76">
        <f t="shared" si="1"/>
        <v>0</v>
      </c>
      <c r="K10" s="28"/>
    </row>
    <row r="11" spans="1:11">
      <c r="A11" s="52" t="s">
        <v>53</v>
      </c>
      <c r="B11" s="56" t="s">
        <v>54</v>
      </c>
      <c r="C11" s="56" t="s">
        <v>55</v>
      </c>
      <c r="D11" s="55">
        <v>1</v>
      </c>
      <c r="E11" s="54" t="s">
        <v>56</v>
      </c>
      <c r="F11" s="57" t="s">
        <v>39</v>
      </c>
      <c r="G11" s="55"/>
      <c r="H11" s="55"/>
      <c r="I11" s="55">
        <f t="shared" si="0"/>
        <v>0</v>
      </c>
      <c r="J11" s="76">
        <f t="shared" si="1"/>
        <v>0</v>
      </c>
      <c r="K11" s="28"/>
    </row>
    <row r="12" spans="1:11">
      <c r="A12" s="61"/>
      <c r="B12" s="62"/>
      <c r="C12" s="62" t="s">
        <v>57</v>
      </c>
      <c r="D12" s="63"/>
      <c r="E12" s="63"/>
      <c r="F12" s="63"/>
      <c r="G12" s="63"/>
      <c r="H12" s="63"/>
      <c r="I12" s="63"/>
      <c r="J12" s="78">
        <f>SUM(J6:J11)</f>
        <v>0</v>
      </c>
      <c r="K12" s="61"/>
    </row>
    <row r="13" spans="1:11">
      <c r="A13" s="51" t="s">
        <v>58</v>
      </c>
      <c r="B13" s="119" t="s">
        <v>59</v>
      </c>
      <c r="C13" s="120"/>
      <c r="D13" s="51"/>
      <c r="E13" s="64"/>
      <c r="F13" s="64"/>
      <c r="G13" s="64"/>
      <c r="H13" s="64"/>
      <c r="I13" s="64"/>
      <c r="J13" s="79"/>
      <c r="K13" s="80"/>
    </row>
    <row r="14" spans="1:11" ht="52">
      <c r="A14" s="28" t="s">
        <v>60</v>
      </c>
      <c r="B14" s="53" t="s">
        <v>61</v>
      </c>
      <c r="C14" s="53" t="s">
        <v>62</v>
      </c>
      <c r="D14" s="39">
        <v>8</v>
      </c>
      <c r="E14" s="54" t="s">
        <v>46</v>
      </c>
      <c r="F14" s="32" t="s">
        <v>63</v>
      </c>
      <c r="G14" s="55"/>
      <c r="H14" s="55"/>
      <c r="I14" s="55">
        <f t="shared" ref="I14:I27" si="2">G14+H14</f>
        <v>0</v>
      </c>
      <c r="J14" s="76">
        <f t="shared" ref="J14:J27" si="3">D14*I14</f>
        <v>0</v>
      </c>
      <c r="K14" s="28"/>
    </row>
    <row r="15" spans="1:11" ht="52">
      <c r="A15" s="28" t="s">
        <v>60</v>
      </c>
      <c r="B15" s="53" t="s">
        <v>64</v>
      </c>
      <c r="C15" s="53" t="s">
        <v>62</v>
      </c>
      <c r="D15" s="39">
        <v>680.25</v>
      </c>
      <c r="E15" s="54" t="s">
        <v>46</v>
      </c>
      <c r="F15" s="32" t="s">
        <v>63</v>
      </c>
      <c r="G15" s="55"/>
      <c r="H15" s="55"/>
      <c r="I15" s="55">
        <f t="shared" si="2"/>
        <v>0</v>
      </c>
      <c r="J15" s="76">
        <f t="shared" si="3"/>
        <v>0</v>
      </c>
      <c r="K15" s="28"/>
    </row>
    <row r="16" spans="1:11" ht="52">
      <c r="A16" s="28" t="s">
        <v>65</v>
      </c>
      <c r="B16" s="53" t="s">
        <v>66</v>
      </c>
      <c r="C16" s="58" t="s">
        <v>67</v>
      </c>
      <c r="D16" s="39">
        <v>276</v>
      </c>
      <c r="E16" s="54" t="s">
        <v>42</v>
      </c>
      <c r="F16" s="32" t="s">
        <v>63</v>
      </c>
      <c r="G16" s="55"/>
      <c r="H16" s="55"/>
      <c r="I16" s="55">
        <f t="shared" si="2"/>
        <v>0</v>
      </c>
      <c r="J16" s="76">
        <f t="shared" si="3"/>
        <v>0</v>
      </c>
      <c r="K16" s="28"/>
    </row>
    <row r="17" spans="1:11" ht="39">
      <c r="A17" s="28" t="s">
        <v>68</v>
      </c>
      <c r="B17" s="53" t="s">
        <v>69</v>
      </c>
      <c r="C17" s="53" t="s">
        <v>70</v>
      </c>
      <c r="D17" s="39">
        <v>167</v>
      </c>
      <c r="E17" s="54" t="s">
        <v>42</v>
      </c>
      <c r="F17" s="32" t="s">
        <v>63</v>
      </c>
      <c r="G17" s="55"/>
      <c r="H17" s="55"/>
      <c r="I17" s="55">
        <f t="shared" si="2"/>
        <v>0</v>
      </c>
      <c r="J17" s="76">
        <f t="shared" si="3"/>
        <v>0</v>
      </c>
      <c r="K17" s="81"/>
    </row>
    <row r="18" spans="1:11" ht="52">
      <c r="A18" s="28" t="s">
        <v>71</v>
      </c>
      <c r="B18" s="56" t="s">
        <v>72</v>
      </c>
      <c r="C18" s="56" t="s">
        <v>73</v>
      </c>
      <c r="D18" s="55">
        <v>216.8</v>
      </c>
      <c r="E18" s="54" t="s">
        <v>46</v>
      </c>
      <c r="F18" s="55" t="s">
        <v>74</v>
      </c>
      <c r="G18" s="55"/>
      <c r="H18" s="55"/>
      <c r="I18" s="55">
        <f t="shared" si="2"/>
        <v>0</v>
      </c>
      <c r="J18" s="76">
        <f t="shared" si="3"/>
        <v>0</v>
      </c>
      <c r="K18" s="28"/>
    </row>
    <row r="19" spans="1:11" ht="52">
      <c r="A19" s="28" t="s">
        <v>71</v>
      </c>
      <c r="B19" s="56" t="s">
        <v>75</v>
      </c>
      <c r="C19" s="56" t="s">
        <v>76</v>
      </c>
      <c r="D19" s="55">
        <v>4</v>
      </c>
      <c r="E19" s="54" t="s">
        <v>77</v>
      </c>
      <c r="F19" s="55" t="s">
        <v>74</v>
      </c>
      <c r="G19" s="55"/>
      <c r="H19" s="55"/>
      <c r="I19" s="55">
        <f t="shared" si="2"/>
        <v>0</v>
      </c>
      <c r="J19" s="76">
        <f t="shared" si="3"/>
        <v>0</v>
      </c>
      <c r="K19" s="28"/>
    </row>
    <row r="20" spans="1:11" ht="26">
      <c r="A20" s="28" t="s">
        <v>71</v>
      </c>
      <c r="B20" s="56" t="s">
        <v>78</v>
      </c>
      <c r="C20" s="56"/>
      <c r="D20" s="55">
        <v>99</v>
      </c>
      <c r="E20" s="54" t="s">
        <v>46</v>
      </c>
      <c r="F20" s="55" t="s">
        <v>74</v>
      </c>
      <c r="G20" s="55"/>
      <c r="H20" s="55"/>
      <c r="I20" s="55">
        <f t="shared" si="2"/>
        <v>0</v>
      </c>
      <c r="J20" s="76">
        <f t="shared" si="3"/>
        <v>0</v>
      </c>
      <c r="K20" s="28"/>
    </row>
    <row r="21" spans="1:11" ht="78">
      <c r="A21" s="28" t="s">
        <v>79</v>
      </c>
      <c r="B21" s="60" t="s">
        <v>80</v>
      </c>
      <c r="C21" s="65" t="s">
        <v>81</v>
      </c>
      <c r="D21" s="39">
        <v>28</v>
      </c>
      <c r="E21" s="54" t="s">
        <v>82</v>
      </c>
      <c r="F21" s="32" t="s">
        <v>74</v>
      </c>
      <c r="G21" s="55"/>
      <c r="H21" s="55"/>
      <c r="I21" s="55">
        <f t="shared" si="2"/>
        <v>0</v>
      </c>
      <c r="J21" s="76">
        <f t="shared" si="3"/>
        <v>0</v>
      </c>
      <c r="K21" s="28"/>
    </row>
    <row r="22" spans="1:11" ht="78">
      <c r="A22" s="28" t="s">
        <v>79</v>
      </c>
      <c r="B22" s="60" t="s">
        <v>83</v>
      </c>
      <c r="C22" s="65" t="s">
        <v>81</v>
      </c>
      <c r="D22" s="39">
        <v>4</v>
      </c>
      <c r="E22" s="54" t="s">
        <v>82</v>
      </c>
      <c r="F22" s="32" t="s">
        <v>74</v>
      </c>
      <c r="G22" s="55"/>
      <c r="H22" s="55"/>
      <c r="I22" s="55">
        <f t="shared" si="2"/>
        <v>0</v>
      </c>
      <c r="J22" s="76">
        <f t="shared" si="3"/>
        <v>0</v>
      </c>
      <c r="K22" s="28"/>
    </row>
    <row r="23" spans="1:11" ht="39">
      <c r="A23" s="28" t="s">
        <v>79</v>
      </c>
      <c r="B23" s="60" t="s">
        <v>84</v>
      </c>
      <c r="C23" s="65" t="s">
        <v>85</v>
      </c>
      <c r="D23" s="39">
        <v>8</v>
      </c>
      <c r="E23" s="54" t="s">
        <v>46</v>
      </c>
      <c r="F23" s="32" t="s">
        <v>74</v>
      </c>
      <c r="G23" s="55"/>
      <c r="H23" s="55"/>
      <c r="I23" s="55">
        <f t="shared" si="2"/>
        <v>0</v>
      </c>
      <c r="J23" s="76">
        <f t="shared" si="3"/>
        <v>0</v>
      </c>
      <c r="K23" s="28"/>
    </row>
    <row r="24" spans="1:11" ht="65">
      <c r="A24" s="52" t="s">
        <v>86</v>
      </c>
      <c r="B24" s="66" t="s">
        <v>87</v>
      </c>
      <c r="C24" s="66" t="s">
        <v>88</v>
      </c>
      <c r="D24" s="67">
        <v>391.6</v>
      </c>
      <c r="E24" s="54" t="s">
        <v>42</v>
      </c>
      <c r="F24" s="32" t="s">
        <v>89</v>
      </c>
      <c r="G24" s="55"/>
      <c r="H24" s="55"/>
      <c r="I24" s="55">
        <f t="shared" si="2"/>
        <v>0</v>
      </c>
      <c r="J24" s="76">
        <f t="shared" si="3"/>
        <v>0</v>
      </c>
      <c r="K24" s="81"/>
    </row>
    <row r="25" spans="1:11" ht="104">
      <c r="A25" s="28" t="s">
        <v>90</v>
      </c>
      <c r="B25" s="68" t="s">
        <v>91</v>
      </c>
      <c r="C25" s="68" t="s">
        <v>92</v>
      </c>
      <c r="D25" s="55">
        <v>1976.1</v>
      </c>
      <c r="E25" s="54" t="s">
        <v>46</v>
      </c>
      <c r="F25" s="57" t="s">
        <v>93</v>
      </c>
      <c r="G25" s="55"/>
      <c r="H25" s="55"/>
      <c r="I25" s="55">
        <f t="shared" si="2"/>
        <v>0</v>
      </c>
      <c r="J25" s="76">
        <f t="shared" si="3"/>
        <v>0</v>
      </c>
      <c r="K25" s="28"/>
    </row>
    <row r="26" spans="1:11" ht="52">
      <c r="A26" s="28" t="s">
        <v>90</v>
      </c>
      <c r="B26" s="68" t="s">
        <v>94</v>
      </c>
      <c r="C26" s="68" t="s">
        <v>95</v>
      </c>
      <c r="D26" s="55">
        <v>2</v>
      </c>
      <c r="E26" s="54" t="s">
        <v>96</v>
      </c>
      <c r="F26" s="57" t="s">
        <v>93</v>
      </c>
      <c r="G26" s="55"/>
      <c r="H26" s="55"/>
      <c r="I26" s="55">
        <f t="shared" si="2"/>
        <v>0</v>
      </c>
      <c r="J26" s="76">
        <f t="shared" si="3"/>
        <v>0</v>
      </c>
      <c r="K26" s="28"/>
    </row>
    <row r="27" spans="1:11" ht="52">
      <c r="A27" s="28" t="s">
        <v>90</v>
      </c>
      <c r="B27" s="68" t="s">
        <v>97</v>
      </c>
      <c r="C27" s="68" t="s">
        <v>98</v>
      </c>
      <c r="D27" s="55">
        <v>1</v>
      </c>
      <c r="E27" s="54" t="s">
        <v>96</v>
      </c>
      <c r="F27" s="57" t="s">
        <v>93</v>
      </c>
      <c r="G27" s="55"/>
      <c r="H27" s="55"/>
      <c r="I27" s="55">
        <f t="shared" si="2"/>
        <v>0</v>
      </c>
      <c r="J27" s="76">
        <f t="shared" si="3"/>
        <v>0</v>
      </c>
      <c r="K27" s="28"/>
    </row>
    <row r="28" spans="1:11">
      <c r="A28" s="61"/>
      <c r="B28" s="62"/>
      <c r="C28" s="62" t="s">
        <v>57</v>
      </c>
      <c r="D28" s="63"/>
      <c r="E28" s="63"/>
      <c r="F28" s="63"/>
      <c r="G28" s="63"/>
      <c r="H28" s="63"/>
      <c r="I28" s="63"/>
      <c r="J28" s="78">
        <f>SUM(J14:J27)</f>
        <v>0</v>
      </c>
      <c r="K28" s="61"/>
    </row>
    <row r="29" spans="1:11">
      <c r="A29" s="51" t="s">
        <v>99</v>
      </c>
      <c r="B29" s="119" t="s">
        <v>100</v>
      </c>
      <c r="C29" s="120"/>
      <c r="D29" s="51"/>
      <c r="E29" s="64"/>
      <c r="F29" s="64"/>
      <c r="G29" s="64"/>
      <c r="H29" s="64"/>
      <c r="I29" s="64"/>
      <c r="J29" s="79"/>
      <c r="K29" s="80"/>
    </row>
    <row r="30" spans="1:11" ht="52">
      <c r="A30" s="28" t="s">
        <v>101</v>
      </c>
      <c r="B30" s="68" t="s">
        <v>102</v>
      </c>
      <c r="C30" s="68" t="s">
        <v>103</v>
      </c>
      <c r="D30" s="55">
        <v>5.0999999999999996</v>
      </c>
      <c r="E30" s="54" t="s">
        <v>42</v>
      </c>
      <c r="F30" s="57" t="s">
        <v>89</v>
      </c>
      <c r="G30" s="55"/>
      <c r="H30" s="55"/>
      <c r="I30" s="55">
        <f>G30+H30</f>
        <v>0</v>
      </c>
      <c r="J30" s="76">
        <f>D30*I30</f>
        <v>0</v>
      </c>
      <c r="K30" s="28" t="s">
        <v>104</v>
      </c>
    </row>
    <row r="31" spans="1:11" ht="52">
      <c r="A31" s="28" t="s">
        <v>105</v>
      </c>
      <c r="B31" s="68" t="s">
        <v>106</v>
      </c>
      <c r="C31" s="68" t="s">
        <v>107</v>
      </c>
      <c r="D31" s="39">
        <v>5.66</v>
      </c>
      <c r="E31" s="54" t="s">
        <v>42</v>
      </c>
      <c r="F31" s="57" t="s">
        <v>89</v>
      </c>
      <c r="G31" s="55"/>
      <c r="H31" s="55"/>
      <c r="I31" s="55">
        <f>G31+H31</f>
        <v>0</v>
      </c>
      <c r="J31" s="76">
        <f>D31*I31</f>
        <v>0</v>
      </c>
      <c r="K31" s="28"/>
    </row>
    <row r="32" spans="1:11" ht="52">
      <c r="A32" s="28" t="s">
        <v>108</v>
      </c>
      <c r="B32" s="68" t="s">
        <v>109</v>
      </c>
      <c r="C32" s="68" t="s">
        <v>110</v>
      </c>
      <c r="D32" s="55">
        <v>5.66</v>
      </c>
      <c r="E32" s="54" t="s">
        <v>42</v>
      </c>
      <c r="F32" s="57" t="s">
        <v>89</v>
      </c>
      <c r="G32" s="55"/>
      <c r="H32" s="55"/>
      <c r="I32" s="55">
        <f>G32+H32</f>
        <v>0</v>
      </c>
      <c r="J32" s="76">
        <f>D32*I32</f>
        <v>0</v>
      </c>
      <c r="K32" s="28" t="s">
        <v>111</v>
      </c>
    </row>
    <row r="33" spans="1:11">
      <c r="A33" s="61"/>
      <c r="B33" s="62"/>
      <c r="C33" s="62" t="s">
        <v>57</v>
      </c>
      <c r="D33" s="63"/>
      <c r="E33" s="63"/>
      <c r="F33" s="63"/>
      <c r="G33" s="63"/>
      <c r="H33" s="63"/>
      <c r="I33" s="63"/>
      <c r="J33" s="78">
        <f>SUM(J30:J32)</f>
        <v>0</v>
      </c>
      <c r="K33" s="61"/>
    </row>
    <row r="34" spans="1:11">
      <c r="A34" s="69" t="s">
        <v>16</v>
      </c>
      <c r="B34" s="69" t="s">
        <v>112</v>
      </c>
      <c r="C34" s="69"/>
      <c r="D34" s="51"/>
      <c r="E34" s="51"/>
      <c r="F34" s="51"/>
      <c r="G34" s="51"/>
      <c r="H34" s="51"/>
      <c r="I34" s="51"/>
      <c r="J34" s="75"/>
      <c r="K34" s="69"/>
    </row>
    <row r="35" spans="1:11" ht="143">
      <c r="A35" s="52" t="s">
        <v>113</v>
      </c>
      <c r="B35" s="60" t="s">
        <v>114</v>
      </c>
      <c r="C35" s="65" t="s">
        <v>115</v>
      </c>
      <c r="D35" s="70">
        <v>370</v>
      </c>
      <c r="E35" s="54" t="s">
        <v>46</v>
      </c>
      <c r="F35" s="32" t="s">
        <v>63</v>
      </c>
      <c r="G35" s="55"/>
      <c r="H35" s="55"/>
      <c r="I35" s="55">
        <f>G35+H35</f>
        <v>0</v>
      </c>
      <c r="J35" s="76">
        <f>D35*I35</f>
        <v>0</v>
      </c>
      <c r="K35" s="81"/>
    </row>
    <row r="36" spans="1:11" ht="65">
      <c r="A36" s="52" t="s">
        <v>116</v>
      </c>
      <c r="B36" s="56" t="s">
        <v>117</v>
      </c>
      <c r="C36" s="56" t="s">
        <v>118</v>
      </c>
      <c r="D36" s="55">
        <v>23.1</v>
      </c>
      <c r="E36" s="54" t="s">
        <v>46</v>
      </c>
      <c r="F36" s="57" t="s">
        <v>39</v>
      </c>
      <c r="G36" s="55"/>
      <c r="H36" s="55"/>
      <c r="I36" s="55">
        <f>G36+H36</f>
        <v>0</v>
      </c>
      <c r="J36" s="76">
        <f>D36*I36</f>
        <v>0</v>
      </c>
      <c r="K36" s="81"/>
    </row>
    <row r="37" spans="1:11" ht="26">
      <c r="A37" s="52" t="s">
        <v>116</v>
      </c>
      <c r="B37" s="56" t="s">
        <v>119</v>
      </c>
      <c r="C37" s="56"/>
      <c r="D37" s="55">
        <v>1043</v>
      </c>
      <c r="E37" s="54" t="s">
        <v>46</v>
      </c>
      <c r="F37" s="57" t="s">
        <v>93</v>
      </c>
      <c r="G37" s="55"/>
      <c r="H37" s="55"/>
      <c r="I37" s="55">
        <f>G37+H37</f>
        <v>0</v>
      </c>
      <c r="J37" s="76">
        <f>D37*I37</f>
        <v>0</v>
      </c>
      <c r="K37" s="81"/>
    </row>
    <row r="38" spans="1:11" ht="78">
      <c r="A38" s="52" t="s">
        <v>116</v>
      </c>
      <c r="B38" s="56" t="s">
        <v>120</v>
      </c>
      <c r="C38" s="56" t="s">
        <v>121</v>
      </c>
      <c r="D38" s="55">
        <v>370</v>
      </c>
      <c r="E38" s="54" t="s">
        <v>46</v>
      </c>
      <c r="F38" s="57" t="s">
        <v>93</v>
      </c>
      <c r="G38" s="55"/>
      <c r="H38" s="55"/>
      <c r="I38" s="55">
        <f>G38+H38</f>
        <v>0</v>
      </c>
      <c r="J38" s="76">
        <f>D38*I38</f>
        <v>0</v>
      </c>
      <c r="K38" s="81"/>
    </row>
    <row r="39" spans="1:11">
      <c r="A39" s="61"/>
      <c r="B39" s="62"/>
      <c r="C39" s="62" t="s">
        <v>57</v>
      </c>
      <c r="D39" s="63"/>
      <c r="E39" s="63"/>
      <c r="F39" s="63"/>
      <c r="G39" s="63"/>
      <c r="H39" s="63"/>
      <c r="I39" s="63"/>
      <c r="J39" s="78">
        <f>SUM(J35:J38)</f>
        <v>0</v>
      </c>
      <c r="K39" s="63"/>
    </row>
    <row r="40" spans="1:11">
      <c r="A40" s="69" t="s">
        <v>18</v>
      </c>
      <c r="B40" s="69" t="s">
        <v>122</v>
      </c>
      <c r="C40" s="69"/>
      <c r="D40" s="51"/>
      <c r="E40" s="51"/>
      <c r="F40" s="51"/>
      <c r="G40" s="51"/>
      <c r="H40" s="51"/>
      <c r="I40" s="51"/>
      <c r="J40" s="75"/>
      <c r="K40" s="69"/>
    </row>
    <row r="41" spans="1:11" ht="26">
      <c r="A41" s="52" t="s">
        <v>123</v>
      </c>
      <c r="B41" s="71" t="s">
        <v>124</v>
      </c>
      <c r="C41" s="72" t="s">
        <v>125</v>
      </c>
      <c r="D41" s="39">
        <v>1115</v>
      </c>
      <c r="E41" s="54" t="s">
        <v>46</v>
      </c>
      <c r="F41" s="73" t="s">
        <v>39</v>
      </c>
      <c r="G41" s="55"/>
      <c r="H41" s="55"/>
      <c r="I41" s="55">
        <f>G41+H41</f>
        <v>0</v>
      </c>
      <c r="J41" s="76">
        <f>D41*I41</f>
        <v>0</v>
      </c>
      <c r="K41" s="28" t="s">
        <v>126</v>
      </c>
    </row>
    <row r="42" spans="1:11" ht="39">
      <c r="A42" s="52" t="s">
        <v>127</v>
      </c>
      <c r="B42" s="72" t="s">
        <v>128</v>
      </c>
      <c r="C42" s="72" t="s">
        <v>129</v>
      </c>
      <c r="D42" s="67">
        <v>1115</v>
      </c>
      <c r="E42" s="54" t="s">
        <v>46</v>
      </c>
      <c r="F42" s="73" t="s">
        <v>130</v>
      </c>
      <c r="G42" s="55"/>
      <c r="H42" s="55"/>
      <c r="I42" s="55">
        <f>G42+H42</f>
        <v>0</v>
      </c>
      <c r="J42" s="76">
        <f>D42*I42</f>
        <v>0</v>
      </c>
      <c r="K42" s="28" t="s">
        <v>131</v>
      </c>
    </row>
    <row r="43" spans="1:11">
      <c r="A43" s="61"/>
      <c r="B43" s="62"/>
      <c r="C43" s="62" t="s">
        <v>57</v>
      </c>
      <c r="D43" s="63"/>
      <c r="E43" s="63"/>
      <c r="F43" s="63"/>
      <c r="G43" s="63"/>
      <c r="H43" s="63"/>
      <c r="I43" s="63"/>
      <c r="J43" s="78">
        <f>SUM(J41:J42)</f>
        <v>0</v>
      </c>
      <c r="K43" s="63"/>
    </row>
    <row r="44" spans="1:11">
      <c r="A44" s="69" t="s">
        <v>132</v>
      </c>
      <c r="B44" s="69" t="s">
        <v>133</v>
      </c>
      <c r="C44" s="69"/>
      <c r="D44" s="51"/>
      <c r="E44" s="51"/>
      <c r="F44" s="51"/>
      <c r="G44" s="51"/>
      <c r="H44" s="51"/>
      <c r="I44" s="51"/>
      <c r="J44" s="75"/>
      <c r="K44" s="69"/>
    </row>
    <row r="45" spans="1:11" ht="39">
      <c r="A45" s="28" t="s">
        <v>134</v>
      </c>
      <c r="B45" s="56" t="s">
        <v>135</v>
      </c>
      <c r="C45" s="56" t="s">
        <v>136</v>
      </c>
      <c r="D45" s="39">
        <v>454.88</v>
      </c>
      <c r="E45" s="54" t="s">
        <v>46</v>
      </c>
      <c r="F45" s="32" t="s">
        <v>89</v>
      </c>
      <c r="G45" s="55"/>
      <c r="H45" s="55"/>
      <c r="I45" s="55">
        <f t="shared" ref="I45:I49" si="4">G45+H45</f>
        <v>0</v>
      </c>
      <c r="J45" s="76">
        <f t="shared" ref="J45:J49" si="5">D45*I45</f>
        <v>0</v>
      </c>
      <c r="K45" s="28" t="s">
        <v>137</v>
      </c>
    </row>
    <row r="46" spans="1:11" ht="52">
      <c r="A46" s="28" t="s">
        <v>138</v>
      </c>
      <c r="B46" s="56" t="s">
        <v>139</v>
      </c>
      <c r="C46" s="56" t="s">
        <v>140</v>
      </c>
      <c r="D46" s="39">
        <v>257</v>
      </c>
      <c r="E46" s="32" t="s">
        <v>96</v>
      </c>
      <c r="F46" s="32" t="s">
        <v>141</v>
      </c>
      <c r="G46" s="55"/>
      <c r="H46" s="55"/>
      <c r="I46" s="55">
        <f t="shared" si="4"/>
        <v>0</v>
      </c>
      <c r="J46" s="76">
        <f t="shared" si="5"/>
        <v>0</v>
      </c>
      <c r="K46" s="28" t="s">
        <v>142</v>
      </c>
    </row>
    <row r="47" spans="1:11" ht="76" customHeight="1">
      <c r="A47" s="28" t="s">
        <v>143</v>
      </c>
      <c r="B47" s="56" t="s">
        <v>144</v>
      </c>
      <c r="C47" s="56" t="s">
        <v>145</v>
      </c>
      <c r="D47" s="39">
        <v>243.2</v>
      </c>
      <c r="E47" s="32" t="s">
        <v>146</v>
      </c>
      <c r="F47" s="32" t="s">
        <v>147</v>
      </c>
      <c r="G47" s="55"/>
      <c r="H47" s="55"/>
      <c r="I47" s="55">
        <f t="shared" si="4"/>
        <v>0</v>
      </c>
      <c r="J47" s="76">
        <f t="shared" si="5"/>
        <v>0</v>
      </c>
      <c r="K47" s="28"/>
    </row>
    <row r="48" spans="1:11" ht="76" customHeight="1">
      <c r="A48" s="28" t="s">
        <v>143</v>
      </c>
      <c r="B48" s="56" t="s">
        <v>148</v>
      </c>
      <c r="C48" s="56" t="s">
        <v>149</v>
      </c>
      <c r="D48" s="39">
        <v>37.5</v>
      </c>
      <c r="E48" s="32" t="s">
        <v>146</v>
      </c>
      <c r="F48" s="32" t="s">
        <v>147</v>
      </c>
      <c r="G48" s="55"/>
      <c r="H48" s="55"/>
      <c r="I48" s="55">
        <f t="shared" si="4"/>
        <v>0</v>
      </c>
      <c r="J48" s="76">
        <f t="shared" si="5"/>
        <v>0</v>
      </c>
      <c r="K48" s="28"/>
    </row>
    <row r="49" spans="1:11" ht="78">
      <c r="A49" s="28" t="s">
        <v>150</v>
      </c>
      <c r="B49" s="56" t="s">
        <v>151</v>
      </c>
      <c r="C49" s="56" t="s">
        <v>152</v>
      </c>
      <c r="D49" s="39">
        <v>20</v>
      </c>
      <c r="E49" s="32" t="s">
        <v>96</v>
      </c>
      <c r="F49" s="32" t="s">
        <v>141</v>
      </c>
      <c r="G49" s="55"/>
      <c r="H49" s="55"/>
      <c r="I49" s="55">
        <f t="shared" si="4"/>
        <v>0</v>
      </c>
      <c r="J49" s="76">
        <f t="shared" si="5"/>
        <v>0</v>
      </c>
      <c r="K49" s="28"/>
    </row>
    <row r="50" spans="1:11">
      <c r="A50" s="61"/>
      <c r="B50" s="62"/>
      <c r="C50" s="62" t="s">
        <v>57</v>
      </c>
      <c r="D50" s="63"/>
      <c r="E50" s="63"/>
      <c r="F50" s="63"/>
      <c r="G50" s="63"/>
      <c r="H50" s="63"/>
      <c r="I50" s="63"/>
      <c r="J50" s="78">
        <f>SUM(J45:J49)</f>
        <v>0</v>
      </c>
      <c r="K50" s="61"/>
    </row>
    <row r="51" spans="1:11">
      <c r="A51" s="28"/>
      <c r="B51" s="28"/>
      <c r="C51" s="74" t="s">
        <v>153</v>
      </c>
      <c r="D51" s="39"/>
      <c r="E51" s="32"/>
      <c r="F51" s="32"/>
      <c r="G51" s="55"/>
      <c r="H51" s="55"/>
      <c r="I51" s="55"/>
      <c r="J51" s="82">
        <f>J50+J43+J39+J33+J12</f>
        <v>0</v>
      </c>
      <c r="K51" s="28"/>
    </row>
  </sheetData>
  <mergeCells count="6">
    <mergeCell ref="B29:C29"/>
    <mergeCell ref="A1:K1"/>
    <mergeCell ref="A2:K2"/>
    <mergeCell ref="A3:K3"/>
    <mergeCell ref="B5:C5"/>
    <mergeCell ref="B13:C13"/>
  </mergeCells>
  <phoneticPr fontId="58" type="noConversion"/>
  <pageMargins left="0.75" right="0.75" top="1" bottom="1" header="0.5" footer="0.5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0"/>
  <sheetViews>
    <sheetView workbookViewId="0">
      <pane ySplit="4" topLeftCell="A5" activePane="bottomLeft" state="frozen"/>
      <selection pane="bottomLeft" activeCell="J21" sqref="J21"/>
    </sheetView>
  </sheetViews>
  <sheetFormatPr defaultColWidth="9" defaultRowHeight="15"/>
  <cols>
    <col min="3" max="3" width="26.58203125" customWidth="1"/>
    <col min="10" max="10" width="10.33203125" customWidth="1"/>
    <col min="12" max="12" width="9.33203125"/>
  </cols>
  <sheetData>
    <row r="1" spans="1:11">
      <c r="A1" s="121" t="s">
        <v>154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</row>
    <row r="2" spans="1:11">
      <c r="A2" s="122" t="s">
        <v>23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</row>
    <row r="3" spans="1:11">
      <c r="A3" s="122" t="s">
        <v>2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</row>
    <row r="4" spans="1:11" ht="52">
      <c r="A4" s="26" t="s">
        <v>24</v>
      </c>
      <c r="B4" s="26" t="s">
        <v>5</v>
      </c>
      <c r="C4" s="26" t="s">
        <v>25</v>
      </c>
      <c r="D4" s="26" t="s">
        <v>26</v>
      </c>
      <c r="E4" s="26" t="s">
        <v>27</v>
      </c>
      <c r="F4" s="26" t="s">
        <v>28</v>
      </c>
      <c r="G4" s="26" t="s">
        <v>29</v>
      </c>
      <c r="H4" s="26" t="s">
        <v>30</v>
      </c>
      <c r="I4" s="26" t="s">
        <v>31</v>
      </c>
      <c r="J4" s="43" t="s">
        <v>6</v>
      </c>
      <c r="K4" s="44" t="s">
        <v>32</v>
      </c>
    </row>
    <row r="5" spans="1:11" ht="26">
      <c r="A5" s="27" t="s">
        <v>8</v>
      </c>
      <c r="B5" s="27" t="s">
        <v>155</v>
      </c>
      <c r="C5" s="27"/>
      <c r="D5" s="27"/>
      <c r="E5" s="27"/>
      <c r="F5" s="27"/>
      <c r="G5" s="27"/>
      <c r="H5" s="27"/>
      <c r="I5" s="27"/>
      <c r="J5" s="45"/>
      <c r="K5" s="46"/>
    </row>
    <row r="6" spans="1:11" ht="117">
      <c r="A6" s="28" t="s">
        <v>35</v>
      </c>
      <c r="B6" s="29" t="s">
        <v>156</v>
      </c>
      <c r="C6" s="29" t="s">
        <v>157</v>
      </c>
      <c r="D6" s="30">
        <v>1115</v>
      </c>
      <c r="E6" s="31" t="s">
        <v>46</v>
      </c>
      <c r="F6" s="32" t="s">
        <v>158</v>
      </c>
      <c r="G6" s="33"/>
      <c r="H6" s="33"/>
      <c r="I6" s="33">
        <f t="shared" ref="I6:I10" si="0">G6+H6</f>
        <v>0</v>
      </c>
      <c r="J6" s="47">
        <f t="shared" ref="J6:J10" si="1">D6*I6</f>
        <v>0</v>
      </c>
      <c r="K6" s="28"/>
    </row>
    <row r="7" spans="1:11" ht="117">
      <c r="A7" s="28" t="s">
        <v>10</v>
      </c>
      <c r="B7" s="29" t="s">
        <v>159</v>
      </c>
      <c r="C7" s="29" t="s">
        <v>160</v>
      </c>
      <c r="D7" s="30">
        <v>1115</v>
      </c>
      <c r="E7" s="31" t="s">
        <v>42</v>
      </c>
      <c r="F7" s="32" t="s">
        <v>161</v>
      </c>
      <c r="G7" s="33"/>
      <c r="H7" s="33"/>
      <c r="I7" s="33">
        <f t="shared" si="0"/>
        <v>0</v>
      </c>
      <c r="J7" s="47">
        <f t="shared" si="1"/>
        <v>0</v>
      </c>
      <c r="K7" s="28"/>
    </row>
    <row r="8" spans="1:11" ht="78">
      <c r="A8" s="28" t="s">
        <v>43</v>
      </c>
      <c r="B8" s="29" t="s">
        <v>162</v>
      </c>
      <c r="C8" s="29" t="s">
        <v>163</v>
      </c>
      <c r="D8" s="30">
        <v>1</v>
      </c>
      <c r="E8" s="31" t="s">
        <v>82</v>
      </c>
      <c r="F8" s="32" t="s">
        <v>164</v>
      </c>
      <c r="G8" s="33"/>
      <c r="H8" s="33"/>
      <c r="I8" s="33">
        <f t="shared" si="0"/>
        <v>0</v>
      </c>
      <c r="J8" s="47">
        <f t="shared" si="1"/>
        <v>0</v>
      </c>
      <c r="K8" s="28"/>
    </row>
    <row r="9" spans="1:11" ht="52">
      <c r="A9" s="28" t="s">
        <v>47</v>
      </c>
      <c r="B9" s="29" t="s">
        <v>165</v>
      </c>
      <c r="C9" s="29" t="s">
        <v>166</v>
      </c>
      <c r="D9" s="34"/>
      <c r="E9" s="32" t="s">
        <v>42</v>
      </c>
      <c r="F9" s="32" t="s">
        <v>167</v>
      </c>
      <c r="G9" s="33"/>
      <c r="H9" s="33"/>
      <c r="I9" s="33">
        <f t="shared" si="0"/>
        <v>0</v>
      </c>
      <c r="J9" s="47">
        <f t="shared" si="1"/>
        <v>0</v>
      </c>
      <c r="K9" s="28"/>
    </row>
    <row r="10" spans="1:11" ht="52">
      <c r="A10" s="28" t="s">
        <v>50</v>
      </c>
      <c r="B10" s="29" t="s">
        <v>168</v>
      </c>
      <c r="C10" s="29" t="s">
        <v>169</v>
      </c>
      <c r="D10" s="34"/>
      <c r="E10" s="32" t="s">
        <v>42</v>
      </c>
      <c r="F10" s="32" t="s">
        <v>170</v>
      </c>
      <c r="G10" s="33"/>
      <c r="H10" s="33"/>
      <c r="I10" s="33">
        <f t="shared" si="0"/>
        <v>0</v>
      </c>
      <c r="J10" s="47">
        <f t="shared" si="1"/>
        <v>0</v>
      </c>
      <c r="K10" s="28"/>
    </row>
    <row r="11" spans="1:11">
      <c r="A11" s="123" t="s">
        <v>171</v>
      </c>
      <c r="B11" s="124"/>
      <c r="C11" s="125"/>
      <c r="D11" s="35"/>
      <c r="E11" s="36"/>
      <c r="F11" s="37"/>
      <c r="G11" s="38"/>
      <c r="H11" s="38"/>
      <c r="I11" s="38"/>
      <c r="J11" s="48">
        <f>SUM(J6:J10)</f>
        <v>0</v>
      </c>
      <c r="K11" s="40"/>
    </row>
    <row r="12" spans="1:11">
      <c r="A12" s="27" t="s">
        <v>14</v>
      </c>
      <c r="B12" s="27" t="s">
        <v>172</v>
      </c>
      <c r="C12" s="27"/>
      <c r="D12" s="27"/>
      <c r="E12" s="27"/>
      <c r="F12" s="27"/>
      <c r="G12" s="27"/>
      <c r="H12" s="27"/>
      <c r="I12" s="27"/>
      <c r="J12" s="45"/>
      <c r="K12" s="46"/>
    </row>
    <row r="13" spans="1:11" ht="26">
      <c r="A13" s="28" t="s">
        <v>113</v>
      </c>
      <c r="B13" s="29" t="s">
        <v>173</v>
      </c>
      <c r="C13" s="29" t="s">
        <v>174</v>
      </c>
      <c r="D13" s="34">
        <v>1</v>
      </c>
      <c r="E13" s="32" t="s">
        <v>56</v>
      </c>
      <c r="F13" s="32" t="s">
        <v>39</v>
      </c>
      <c r="G13" s="33"/>
      <c r="H13" s="33"/>
      <c r="I13" s="33">
        <f t="shared" ref="I13:I18" si="2">G13+H13</f>
        <v>0</v>
      </c>
      <c r="J13" s="47">
        <f t="shared" ref="J13:J18" si="3">D13*I13</f>
        <v>0</v>
      </c>
      <c r="K13" s="28"/>
    </row>
    <row r="14" spans="1:11" ht="39">
      <c r="A14" s="28" t="s">
        <v>175</v>
      </c>
      <c r="B14" s="29" t="s">
        <v>176</v>
      </c>
      <c r="C14" s="29" t="s">
        <v>177</v>
      </c>
      <c r="D14" s="39">
        <v>36</v>
      </c>
      <c r="E14" s="32" t="s">
        <v>96</v>
      </c>
      <c r="F14" s="32" t="s">
        <v>178</v>
      </c>
      <c r="G14" s="33"/>
      <c r="H14" s="33"/>
      <c r="I14" s="33">
        <f t="shared" si="2"/>
        <v>0</v>
      </c>
      <c r="J14" s="47">
        <f t="shared" si="3"/>
        <v>0</v>
      </c>
      <c r="K14" s="28"/>
    </row>
    <row r="15" spans="1:11" ht="39">
      <c r="A15" s="28" t="s">
        <v>179</v>
      </c>
      <c r="B15" s="29" t="s">
        <v>180</v>
      </c>
      <c r="C15" s="29" t="s">
        <v>181</v>
      </c>
      <c r="D15" s="39">
        <v>39</v>
      </c>
      <c r="E15" s="32" t="s">
        <v>96</v>
      </c>
      <c r="F15" s="32" t="s">
        <v>178</v>
      </c>
      <c r="G15" s="33"/>
      <c r="H15" s="33"/>
      <c r="I15" s="33">
        <f t="shared" si="2"/>
        <v>0</v>
      </c>
      <c r="J15" s="47">
        <f t="shared" si="3"/>
        <v>0</v>
      </c>
      <c r="K15" s="28"/>
    </row>
    <row r="16" spans="1:11" ht="39">
      <c r="A16" s="28" t="s">
        <v>182</v>
      </c>
      <c r="B16" s="29" t="s">
        <v>183</v>
      </c>
      <c r="C16" s="29" t="s">
        <v>184</v>
      </c>
      <c r="D16" s="39">
        <v>192</v>
      </c>
      <c r="E16" s="32" t="s">
        <v>96</v>
      </c>
      <c r="F16" s="32" t="s">
        <v>178</v>
      </c>
      <c r="G16" s="33"/>
      <c r="H16" s="33"/>
      <c r="I16" s="33">
        <f t="shared" si="2"/>
        <v>0</v>
      </c>
      <c r="J16" s="47">
        <f t="shared" si="3"/>
        <v>0</v>
      </c>
      <c r="K16" s="28"/>
    </row>
    <row r="17" spans="1:11" ht="26">
      <c r="A17" s="28" t="s">
        <v>185</v>
      </c>
      <c r="B17" s="29" t="s">
        <v>186</v>
      </c>
      <c r="C17" s="29" t="s">
        <v>187</v>
      </c>
      <c r="D17" s="34">
        <v>6</v>
      </c>
      <c r="E17" s="32" t="s">
        <v>96</v>
      </c>
      <c r="F17" s="32" t="s">
        <v>188</v>
      </c>
      <c r="G17" s="33"/>
      <c r="H17" s="33"/>
      <c r="I17" s="33">
        <f t="shared" si="2"/>
        <v>0</v>
      </c>
      <c r="J17" s="47">
        <f t="shared" si="3"/>
        <v>0</v>
      </c>
      <c r="K17" s="28"/>
    </row>
    <row r="18" spans="1:11" ht="39">
      <c r="A18" s="28" t="s">
        <v>189</v>
      </c>
      <c r="B18" s="29" t="s">
        <v>190</v>
      </c>
      <c r="C18" s="29" t="s">
        <v>191</v>
      </c>
      <c r="D18" s="34">
        <v>1</v>
      </c>
      <c r="E18" s="32" t="s">
        <v>192</v>
      </c>
      <c r="F18" s="32" t="s">
        <v>188</v>
      </c>
      <c r="G18" s="33"/>
      <c r="H18" s="33"/>
      <c r="I18" s="33">
        <f t="shared" si="2"/>
        <v>0</v>
      </c>
      <c r="J18" s="47">
        <f t="shared" si="3"/>
        <v>0</v>
      </c>
      <c r="K18" s="28"/>
    </row>
    <row r="19" spans="1:11">
      <c r="A19" s="40"/>
      <c r="B19" s="41"/>
      <c r="C19" s="41" t="s">
        <v>57</v>
      </c>
      <c r="D19" s="40"/>
      <c r="E19" s="37"/>
      <c r="F19" s="37"/>
      <c r="G19" s="37"/>
      <c r="H19" s="37"/>
      <c r="I19" s="37"/>
      <c r="J19" s="49">
        <f>SUM(J13:J18)</f>
        <v>0</v>
      </c>
      <c r="K19" s="40"/>
    </row>
    <row r="20" spans="1:11">
      <c r="A20" s="126" t="s">
        <v>193</v>
      </c>
      <c r="B20" s="127"/>
      <c r="C20" s="127"/>
      <c r="D20" s="42"/>
      <c r="E20" s="42"/>
      <c r="F20" s="42"/>
      <c r="G20" s="42"/>
      <c r="H20" s="42"/>
      <c r="I20" s="42"/>
      <c r="J20" s="50">
        <f>J19+J11</f>
        <v>0</v>
      </c>
      <c r="K20" s="42"/>
    </row>
  </sheetData>
  <mergeCells count="5">
    <mergeCell ref="A1:K1"/>
    <mergeCell ref="A2:K2"/>
    <mergeCell ref="A3:K3"/>
    <mergeCell ref="A11:C11"/>
    <mergeCell ref="A20:C20"/>
  </mergeCells>
  <phoneticPr fontId="58" type="noConversion"/>
  <pageMargins left="0.75" right="0.75" top="1" bottom="1" header="0.5" footer="0.5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3"/>
  <sheetViews>
    <sheetView view="pageBreakPreview" zoomScaleNormal="100" workbookViewId="0">
      <pane ySplit="3" topLeftCell="A4" activePane="bottomLeft" state="frozen"/>
      <selection pane="bottomLeft" activeCell="C9" sqref="C9"/>
    </sheetView>
  </sheetViews>
  <sheetFormatPr defaultColWidth="8.6640625" defaultRowHeight="15"/>
  <cols>
    <col min="1" max="1" width="6.58203125" customWidth="1"/>
    <col min="2" max="2" width="22.08203125" customWidth="1"/>
    <col min="5" max="5" width="24" customWidth="1"/>
    <col min="6" max="6" width="11.9140625" style="5" customWidth="1"/>
    <col min="7" max="7" width="14.33203125" customWidth="1"/>
  </cols>
  <sheetData>
    <row r="1" spans="1:7" ht="16.5">
      <c r="A1" s="128" t="s">
        <v>194</v>
      </c>
      <c r="B1" s="128"/>
      <c r="C1" s="128"/>
      <c r="D1" s="128"/>
      <c r="E1" s="128"/>
      <c r="F1" s="128"/>
      <c r="G1" s="128"/>
    </row>
    <row r="2" spans="1:7" ht="16.5">
      <c r="A2" s="6"/>
      <c r="B2" s="6"/>
      <c r="C2" s="6"/>
      <c r="D2" s="6"/>
      <c r="E2" s="6"/>
      <c r="F2" s="7"/>
      <c r="G2" s="6"/>
    </row>
    <row r="3" spans="1:7" ht="33">
      <c r="A3" s="8" t="s">
        <v>24</v>
      </c>
      <c r="B3" s="9" t="s">
        <v>5</v>
      </c>
      <c r="C3" s="9" t="s">
        <v>26</v>
      </c>
      <c r="D3" s="9" t="s">
        <v>27</v>
      </c>
      <c r="E3" s="9" t="s">
        <v>195</v>
      </c>
      <c r="F3" s="9" t="s">
        <v>6</v>
      </c>
      <c r="G3" s="10" t="s">
        <v>7</v>
      </c>
    </row>
    <row r="4" spans="1:7" ht="26" customHeight="1">
      <c r="A4" s="11">
        <v>1</v>
      </c>
      <c r="B4" s="12" t="s">
        <v>196</v>
      </c>
      <c r="C4" s="13">
        <v>1</v>
      </c>
      <c r="D4" s="13" t="s">
        <v>197</v>
      </c>
      <c r="E4" s="13" t="s">
        <v>198</v>
      </c>
      <c r="F4" s="14"/>
      <c r="G4" s="15"/>
    </row>
    <row r="5" spans="1:7" ht="31" customHeight="1">
      <c r="A5" s="16">
        <v>1.1000000000000001</v>
      </c>
      <c r="B5" s="17" t="s">
        <v>199</v>
      </c>
      <c r="C5" s="13">
        <v>30</v>
      </c>
      <c r="D5" s="13" t="s">
        <v>200</v>
      </c>
      <c r="E5" s="13" t="s">
        <v>201</v>
      </c>
      <c r="F5" s="18"/>
      <c r="G5" s="15" t="s">
        <v>202</v>
      </c>
    </row>
    <row r="6" spans="1:7" ht="31" customHeight="1">
      <c r="A6" s="16">
        <v>1.2</v>
      </c>
      <c r="B6" s="17" t="s">
        <v>203</v>
      </c>
      <c r="C6" s="13">
        <v>10</v>
      </c>
      <c r="D6" s="13" t="s">
        <v>204</v>
      </c>
      <c r="E6" s="13" t="s">
        <v>205</v>
      </c>
      <c r="F6" s="18"/>
      <c r="G6" s="15"/>
    </row>
    <row r="7" spans="1:7" ht="31" customHeight="1">
      <c r="A7" s="11">
        <v>2</v>
      </c>
      <c r="B7" s="12" t="s">
        <v>206</v>
      </c>
      <c r="C7" s="19">
        <v>0</v>
      </c>
      <c r="D7" s="19" t="s">
        <v>207</v>
      </c>
      <c r="E7" s="20" t="s">
        <v>39</v>
      </c>
      <c r="F7" s="19"/>
      <c r="G7" s="15"/>
    </row>
    <row r="8" spans="1:7" ht="31" customHeight="1">
      <c r="A8" s="11">
        <v>3</v>
      </c>
      <c r="B8" s="12" t="s">
        <v>208</v>
      </c>
      <c r="C8" s="19">
        <v>45</v>
      </c>
      <c r="D8" s="19" t="s">
        <v>209</v>
      </c>
      <c r="E8" s="13" t="s">
        <v>210</v>
      </c>
      <c r="F8" s="19"/>
      <c r="G8" s="15"/>
    </row>
    <row r="9" spans="1:7" ht="31" customHeight="1">
      <c r="A9" s="11">
        <v>4</v>
      </c>
      <c r="B9" s="12" t="s">
        <v>211</v>
      </c>
      <c r="C9" s="19">
        <v>1</v>
      </c>
      <c r="D9" s="19" t="s">
        <v>197</v>
      </c>
      <c r="E9" s="13" t="s">
        <v>212</v>
      </c>
      <c r="F9" s="19"/>
      <c r="G9" s="15" t="s">
        <v>213</v>
      </c>
    </row>
    <row r="10" spans="1:7" ht="31" customHeight="1">
      <c r="A10" s="11">
        <v>5</v>
      </c>
      <c r="B10" s="12" t="s">
        <v>214</v>
      </c>
      <c r="C10" s="19">
        <v>1</v>
      </c>
      <c r="D10" s="19" t="s">
        <v>197</v>
      </c>
      <c r="E10" s="13" t="s">
        <v>215</v>
      </c>
      <c r="F10" s="19"/>
      <c r="G10" s="15"/>
    </row>
    <row r="11" spans="1:7" ht="31" customHeight="1">
      <c r="A11" s="16"/>
      <c r="B11" s="17"/>
      <c r="C11" s="13"/>
      <c r="D11" s="13"/>
      <c r="E11" s="21"/>
      <c r="F11" s="20"/>
      <c r="G11" s="15"/>
    </row>
    <row r="12" spans="1:7" ht="31" customHeight="1">
      <c r="A12" s="129" t="s">
        <v>21</v>
      </c>
      <c r="B12" s="130"/>
      <c r="C12" s="130"/>
      <c r="D12" s="130"/>
      <c r="E12" s="130"/>
      <c r="F12" s="22">
        <f>F10+F9+F8+F7+F6+F5</f>
        <v>0</v>
      </c>
      <c r="G12" s="23"/>
    </row>
    <row r="13" spans="1:7" ht="16.5">
      <c r="A13" s="24"/>
      <c r="B13" s="24"/>
      <c r="C13" s="24"/>
      <c r="D13" s="24"/>
      <c r="E13" s="24"/>
      <c r="F13" s="25"/>
      <c r="G13" s="24"/>
    </row>
  </sheetData>
  <mergeCells count="2">
    <mergeCell ref="A1:G1"/>
    <mergeCell ref="A12:E12"/>
  </mergeCells>
  <phoneticPr fontId="58" type="noConversion"/>
  <printOptions horizontalCentered="1"/>
  <pageMargins left="0.75138888888888899" right="0.75138888888888899" top="1" bottom="1" header="0.5" footer="0.5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2</vt:i4>
      </vt:variant>
    </vt:vector>
  </HeadingPairs>
  <TitlesOfParts>
    <vt:vector size="6" baseType="lpstr">
      <vt:lpstr>汇总</vt:lpstr>
      <vt:lpstr>硬装办公</vt:lpstr>
      <vt:lpstr>强弱电办公</vt:lpstr>
      <vt:lpstr>措施项目报价</vt:lpstr>
      <vt:lpstr>汇总!Print_Area</vt:lpstr>
      <vt:lpstr>汇总!Print_Titles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jasmin</cp:lastModifiedBy>
  <cp:lastPrinted>2023-05-01T03:00:00Z</cp:lastPrinted>
  <dcterms:created xsi:type="dcterms:W3CDTF">2007-04-25T10:11:00Z</dcterms:created>
  <dcterms:modified xsi:type="dcterms:W3CDTF">2023-12-20T07:46:24Z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2052-12.1.0.15946</vt:lpwstr>
  </property>
  <property fmtid="{D5CDD505-2E9C-101B-9397-08002B2CF9AE}" pid="3" name="ICV">
    <vt:lpwstr>5989E9462DF94AB5A5D4F0129BE8A604_13</vt:lpwstr>
  </property>
</Properties>
</file>